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diego_baglieri\Desktop\format_Piano_Investimento\versione_19112025_sito\"/>
    </mc:Choice>
  </mc:AlternateContent>
  <xr:revisionPtr revIDLastSave="0" documentId="13_ncr:1_{FCB28E16-5A66-46D5-94E2-962B649B9E28}" xr6:coauthVersionLast="47" xr6:coauthVersionMax="47" xr10:uidLastSave="{00000000-0000-0000-0000-000000000000}"/>
  <workbookProtection workbookAlgorithmName="SHA-512" workbookHashValue="OWEbdPEeaIhItrRw58Np8bLJMlj96jcXBzeG9d+NpFpKGoA7F8dmfB77uNqwSfLaWSbg8kRPfco/H6jQzgRcCw==" workbookSaltValue="Wfl3uMeO01KT+W3Uh1QiRA==" workbookSpinCount="100000" lockStructure="1"/>
  <bookViews>
    <workbookView xWindow="19080" yWindow="-120" windowWidth="19440" windowHeight="14880" tabRatio="903" xr2:uid="{00000000-000D-0000-FFFF-FFFF00000000}"/>
  </bookViews>
  <sheets>
    <sheet name="QUADRO" sheetId="33" r:id="rId1"/>
    <sheet name="DM 223_2018" sheetId="1" r:id="rId2"/>
    <sheet name="DM 223_2019" sheetId="11" r:id="rId3"/>
    <sheet name="DM 223_2020" sheetId="12" r:id="rId4"/>
    <sheet name="DM 223_2021" sheetId="13" r:id="rId5"/>
    <sheet name="DM 223_2022" sheetId="14" r:id="rId6"/>
    <sheet name="DM 223_2023" sheetId="15" r:id="rId7"/>
    <sheet name="DM 223_2024" sheetId="24" r:id="rId8"/>
    <sheet name="DM 223_2024 bis" sheetId="59" r:id="rId9"/>
    <sheet name="DM 223_2025" sheetId="29" r:id="rId10"/>
    <sheet name="DM 223_2026" sheetId="34" r:id="rId11"/>
    <sheet name="DM 223_2027" sheetId="54" r:id="rId12"/>
    <sheet name="DM 223_2028" sheetId="57" r:id="rId13"/>
    <sheet name="DM 81_2019" sheetId="20" r:id="rId14"/>
    <sheet name="DM 81_2020" sheetId="19" r:id="rId15"/>
    <sheet name="DM 81_2021" sheetId="18" r:id="rId16"/>
    <sheet name="DM 81_2022" sheetId="17" r:id="rId17"/>
    <sheet name="DM 81_2023" sheetId="16" r:id="rId18"/>
    <sheet name="DM 81_2024" sheetId="25" r:id="rId19"/>
    <sheet name="DM 81_2025" sheetId="30" r:id="rId20"/>
    <sheet name="DM 81_2026" sheetId="35" r:id="rId21"/>
    <sheet name="DM 81_2027" sheetId="55" r:id="rId22"/>
    <sheet name="DM 81_2028" sheetId="56" r:id="rId23"/>
    <sheet name="DM 315_2022" sheetId="22" r:id="rId24"/>
    <sheet name="DM 315_2023" sheetId="21" r:id="rId25"/>
    <sheet name="DM 315_2024" sheetId="23" r:id="rId26"/>
    <sheet name="DM 315_2025" sheetId="26" r:id="rId27"/>
    <sheet name="DM 315_2026" sheetId="27" r:id="rId28"/>
    <sheet name="DM 256_2023" sheetId="41" r:id="rId29"/>
    <sheet name="DM 256_2024" sheetId="42" r:id="rId30"/>
    <sheet name="DM 256_2025" sheetId="43" r:id="rId31"/>
    <sheet name="DM 256_2026" sheetId="44" r:id="rId32"/>
    <sheet name="PR FESR 21-27_autobus_2025" sheetId="47" r:id="rId33"/>
    <sheet name="PR FESR 21-27_autobus_2026" sheetId="48" r:id="rId34"/>
    <sheet name="PR FESR 21-27_autobus_2027" sheetId="52" r:id="rId35"/>
    <sheet name="PR FESR 21-27_infrastr_2025" sheetId="50" r:id="rId36"/>
    <sheet name="PR FESR 21-27_infrastr_2026" sheetId="51" r:id="rId37"/>
    <sheet name="PR FESR 21-27_infrastr_2027" sheetId="53" r:id="rId38"/>
    <sheet name="Assegnazione fondi" sheetId="5" state="hidden" r:id="rId39"/>
    <sheet name="Aziende" sheetId="2" state="hidden" r:id="rId40"/>
    <sheet name="TettiDGR300" sheetId="6" state="hidden" r:id="rId41"/>
    <sheet name="TettiDGR1131" sheetId="45" state="hidden" r:id="rId42"/>
    <sheet name="TettiDGR1170" sheetId="58" state="hidden" r:id="rId43"/>
    <sheet name="TettiDGR1233" sheetId="31" state="hidden" r:id="rId44"/>
    <sheet name="DGRtetto" sheetId="32" state="hidden" r:id="rId45"/>
    <sheet name="Infrastrutture" sheetId="7" state="hidden" r:id="rId46"/>
    <sheet name="Targhe" sheetId="9" state="hidden" r:id="rId47"/>
  </sheets>
  <externalReferences>
    <externalReference r:id="rId48"/>
    <externalReference r:id="rId49"/>
    <externalReference r:id="rId50"/>
    <externalReference r:id="rId51"/>
  </externalReferences>
  <definedNames>
    <definedName name="_xlnm._FilterDatabase" localSheetId="38" hidden="1">'Assegnazione fondi'!$A$1:$G$206</definedName>
    <definedName name="_IMPIEGO2" localSheetId="2">'DM 223_2019'!$E$15</definedName>
    <definedName name="_IMPIEGO2" localSheetId="3">'DM 223_2020'!$E$15</definedName>
    <definedName name="_IMPIEGO2" localSheetId="4">'DM 223_2021'!$E$15</definedName>
    <definedName name="_IMPIEGO2" localSheetId="5">'DM 223_2022'!$E$15</definedName>
    <definedName name="_IMPIEGO2" localSheetId="6">'DM 223_2023'!$E$15</definedName>
    <definedName name="_IMPIEGO2" localSheetId="7">'DM 223_2024'!$E$15</definedName>
    <definedName name="_IMPIEGO2" localSheetId="8">'DM 223_2024 bis'!$E$15</definedName>
    <definedName name="_IMPIEGO2" localSheetId="9">'DM 223_2025'!$E$15</definedName>
    <definedName name="_IMPIEGO2" localSheetId="10">'DM 223_2026'!$E$15</definedName>
    <definedName name="_IMPIEGO2" localSheetId="11">'DM 223_2027'!$E$15</definedName>
    <definedName name="_IMPIEGO2" localSheetId="12">'DM 223_2028'!$E$15</definedName>
    <definedName name="_IMPIEGO2" localSheetId="28">'DM 256_2023'!$E$15</definedName>
    <definedName name="_IMPIEGO2" localSheetId="29">'DM 256_2024'!$E$15</definedName>
    <definedName name="_IMPIEGO2" localSheetId="30">'DM 256_2025'!$E$15</definedName>
    <definedName name="_IMPIEGO2" localSheetId="31">'DM 256_2026'!$E$15</definedName>
    <definedName name="_IMPIEGO2" localSheetId="23">'DM 315_2022'!$E$15</definedName>
    <definedName name="_IMPIEGO2" localSheetId="24">'DM 315_2023'!$E$15</definedName>
    <definedName name="_IMPIEGO2" localSheetId="25">'DM 315_2024'!$E$15</definedName>
    <definedName name="_IMPIEGO2" localSheetId="26">'DM 315_2025'!$E$15</definedName>
    <definedName name="_IMPIEGO2" localSheetId="27">'DM 315_2026'!$E$15</definedName>
    <definedName name="_IMPIEGO2" localSheetId="13">'DM 81_2019'!$E$15</definedName>
    <definedName name="_IMPIEGO2" localSheetId="14">'DM 81_2020'!$E$15</definedName>
    <definedName name="_IMPIEGO2" localSheetId="15">'DM 81_2021'!$E$15</definedName>
    <definedName name="_IMPIEGO2" localSheetId="16">'DM 81_2022'!$E$15</definedName>
    <definedName name="_IMPIEGO2" localSheetId="17">'DM 81_2023'!$E$15</definedName>
    <definedName name="_IMPIEGO2" localSheetId="18">'DM 81_2024'!$E$15</definedName>
    <definedName name="_IMPIEGO2" localSheetId="19">'DM 81_2025'!$E$15</definedName>
    <definedName name="_IMPIEGO2" localSheetId="20">'DM 81_2026'!$E$15</definedName>
    <definedName name="_IMPIEGO2" localSheetId="21">'DM 81_2027'!$E$15</definedName>
    <definedName name="_IMPIEGO2" localSheetId="22">'DM 81_2028'!$E$15</definedName>
    <definedName name="_IMPIEGO2" localSheetId="32">'PR FESR 21-27_autobus_2025'!$E$15</definedName>
    <definedName name="_IMPIEGO2" localSheetId="33">'PR FESR 21-27_autobus_2026'!$E$15</definedName>
    <definedName name="_IMPIEGO2" localSheetId="34">'PR FESR 21-27_autobus_2027'!$E$15</definedName>
    <definedName name="_IMPIEGO2" localSheetId="35">'PR FESR 21-27_infrastr_2025'!$E$15</definedName>
    <definedName name="_IMPIEGO2" localSheetId="36">'PR FESR 21-27_infrastr_2026'!$E$15</definedName>
    <definedName name="_IMPIEGO2" localSheetId="37">'PR FESR 21-27_infrastr_2027'!$E$15</definedName>
    <definedName name="_IMPIEGO2">'DM 223_2018'!$E$15</definedName>
    <definedName name="_xlnm.Print_Area" localSheetId="0">QUADRO!$A$1:$S$53</definedName>
    <definedName name="DATARIF" localSheetId="7">#REF!</definedName>
    <definedName name="DATARIF" localSheetId="8">#REF!</definedName>
    <definedName name="DATARIF" localSheetId="9">#REF!</definedName>
    <definedName name="DATARIF" localSheetId="10">#REF!</definedName>
    <definedName name="DATARIF" localSheetId="11">#REF!</definedName>
    <definedName name="DATARIF" localSheetId="12">#REF!</definedName>
    <definedName name="DATARIF" localSheetId="28">#REF!</definedName>
    <definedName name="DATARIF" localSheetId="29">#REF!</definedName>
    <definedName name="DATARIF" localSheetId="30">#REF!</definedName>
    <definedName name="DATARIF" localSheetId="31">#REF!</definedName>
    <definedName name="DATARIF" localSheetId="25">#REF!</definedName>
    <definedName name="DATARIF" localSheetId="26">#REF!</definedName>
    <definedName name="DATARIF" localSheetId="27">#REF!</definedName>
    <definedName name="DATARIF" localSheetId="18">#REF!</definedName>
    <definedName name="DATARIF" localSheetId="19">#REF!</definedName>
    <definedName name="DATARIF" localSheetId="20">#REF!</definedName>
    <definedName name="DATARIF" localSheetId="21">#REF!</definedName>
    <definedName name="DATARIF" localSheetId="22">#REF!</definedName>
    <definedName name="DATARIF" localSheetId="32">#REF!</definedName>
    <definedName name="DATARIF" localSheetId="33">#REF!</definedName>
    <definedName name="DATARIF" localSheetId="34">#REF!</definedName>
    <definedName name="DATARIF" localSheetId="35">#REF!</definedName>
    <definedName name="DATARIF" localSheetId="36">#REF!</definedName>
    <definedName name="DATARIF" localSheetId="37">#REF!</definedName>
    <definedName name="DATARIF" localSheetId="0">#REF!</definedName>
    <definedName name="DATARIF" localSheetId="43">#REF!</definedName>
    <definedName name="DATARIF">#REF!</definedName>
    <definedName name="DGR_tetti" localSheetId="0">[1]DGRtetto!$B$2:$B$3</definedName>
    <definedName name="DGR_tetti">DGRtetto!$B$2:$B$4</definedName>
    <definedName name="DGR1131_2024">TettiDGR1131!$J$2:$J$68</definedName>
    <definedName name="DGR1170_2025">TettiDGR1170!$J$2:$J$67</definedName>
    <definedName name="DGR1233_2021">TettiDGR1233!$J$2:$J$65</definedName>
    <definedName name="DGR300_2023">TettiDGR300!$J$2:$J$65</definedName>
    <definedName name="Impiego" localSheetId="2">'DM 223_2019'!$E$15</definedName>
    <definedName name="Impiego" localSheetId="3">'DM 223_2020'!$E$15</definedName>
    <definedName name="Impiego" localSheetId="4">'DM 223_2021'!$E$15</definedName>
    <definedName name="Impiego" localSheetId="5">'DM 223_2022'!$E$15</definedName>
    <definedName name="Impiego" localSheetId="6">'DM 223_2023'!$E$15</definedName>
    <definedName name="Impiego" localSheetId="7">'DM 223_2024'!$E$15</definedName>
    <definedName name="Impiego" localSheetId="8">'DM 223_2024 bis'!$E$15</definedName>
    <definedName name="Impiego" localSheetId="9">'DM 223_2025'!$E$15</definedName>
    <definedName name="Impiego" localSheetId="10">'DM 223_2026'!$E$15</definedName>
    <definedName name="Impiego" localSheetId="11">'DM 223_2027'!$E$15</definedName>
    <definedName name="Impiego" localSheetId="12">'DM 223_2028'!$E$15</definedName>
    <definedName name="Impiego" localSheetId="28">'DM 256_2023'!$E$15</definedName>
    <definedName name="Impiego" localSheetId="29">'DM 256_2024'!$E$15</definedName>
    <definedName name="Impiego" localSheetId="30">'DM 256_2025'!$E$15</definedName>
    <definedName name="Impiego" localSheetId="31">'DM 256_2026'!$E$15</definedName>
    <definedName name="Impiego" localSheetId="23">'DM 315_2022'!$E$15</definedName>
    <definedName name="Impiego" localSheetId="24">'DM 315_2023'!$E$15</definedName>
    <definedName name="Impiego" localSheetId="25">'DM 315_2024'!$E$15</definedName>
    <definedName name="Impiego" localSheetId="26">'DM 315_2025'!$E$15</definedName>
    <definedName name="Impiego" localSheetId="27">'DM 315_2026'!$E$15</definedName>
    <definedName name="Impiego" localSheetId="13">'DM 81_2019'!$E$15</definedName>
    <definedName name="Impiego" localSheetId="14">'DM 81_2020'!$E$15</definedName>
    <definedName name="Impiego" localSheetId="15">'DM 81_2021'!$E$15</definedName>
    <definedName name="Impiego" localSheetId="16">'DM 81_2022'!$E$15</definedName>
    <definedName name="Impiego" localSheetId="17">'DM 81_2023'!$E$15</definedName>
    <definedName name="Impiego" localSheetId="18">'DM 81_2024'!$E$15</definedName>
    <definedName name="Impiego" localSheetId="19">'DM 81_2025'!$E$15</definedName>
    <definedName name="Impiego" localSheetId="20">'DM 81_2026'!$E$15</definedName>
    <definedName name="Impiego" localSheetId="21">'DM 81_2027'!$E$15</definedName>
    <definedName name="Impiego" localSheetId="22">'DM 81_2028'!$E$15</definedName>
    <definedName name="Impiego" localSheetId="32">'PR FESR 21-27_autobus_2025'!$E$15</definedName>
    <definedName name="Impiego" localSheetId="33">'PR FESR 21-27_autobus_2026'!$E$15</definedName>
    <definedName name="Impiego" localSheetId="34">'PR FESR 21-27_autobus_2027'!$E$15</definedName>
    <definedName name="Impiego" localSheetId="35">'PR FESR 21-27_infrastr_2025'!$E$15</definedName>
    <definedName name="Impiego" localSheetId="36">'PR FESR 21-27_infrastr_2026'!$E$15</definedName>
    <definedName name="Impiego" localSheetId="37">'PR FESR 21-27_infrastr_2027'!$E$15</definedName>
    <definedName name="Impiego">'DM 223_2018'!$E$15</definedName>
    <definedName name="Impiego_mezzo__1_URBANO_0_EXTRAURBANO" localSheetId="2">'DM 223_2019'!$E$14</definedName>
    <definedName name="Impiego_mezzo__1_URBANO_0_EXTRAURBANO" localSheetId="3">'DM 223_2020'!$E$14</definedName>
    <definedName name="Impiego_mezzo__1_URBANO_0_EXTRAURBANO" localSheetId="4">'DM 223_2021'!$E$14</definedName>
    <definedName name="Impiego_mezzo__1_URBANO_0_EXTRAURBANO" localSheetId="5">'DM 223_2022'!$E$14</definedName>
    <definedName name="Impiego_mezzo__1_URBANO_0_EXTRAURBANO" localSheetId="6">'DM 223_2023'!$E$14</definedName>
    <definedName name="Impiego_mezzo__1_URBANO_0_EXTRAURBANO" localSheetId="7">'DM 223_2024'!$E$14</definedName>
    <definedName name="Impiego_mezzo__1_URBANO_0_EXTRAURBANO" localSheetId="8">'DM 223_2024 bis'!$E$14</definedName>
    <definedName name="Impiego_mezzo__1_URBANO_0_EXTRAURBANO" localSheetId="9">'DM 223_2025'!$E$14</definedName>
    <definedName name="Impiego_mezzo__1_URBANO_0_EXTRAURBANO" localSheetId="10">'DM 223_2026'!$E$14</definedName>
    <definedName name="Impiego_mezzo__1_URBANO_0_EXTRAURBANO" localSheetId="11">'DM 223_2027'!$E$14</definedName>
    <definedName name="Impiego_mezzo__1_URBANO_0_EXTRAURBANO" localSheetId="12">'DM 223_2028'!$E$14</definedName>
    <definedName name="Impiego_mezzo__1_URBANO_0_EXTRAURBANO" localSheetId="28">'DM 256_2023'!$E$14</definedName>
    <definedName name="Impiego_mezzo__1_URBANO_0_EXTRAURBANO" localSheetId="29">'DM 256_2024'!$E$14</definedName>
    <definedName name="Impiego_mezzo__1_URBANO_0_EXTRAURBANO" localSheetId="30">'DM 256_2025'!$E$14</definedName>
    <definedName name="Impiego_mezzo__1_URBANO_0_EXTRAURBANO" localSheetId="31">'DM 256_2026'!$E$14</definedName>
    <definedName name="Impiego_mezzo__1_URBANO_0_EXTRAURBANO" localSheetId="23">'DM 315_2022'!$E$14</definedName>
    <definedName name="Impiego_mezzo__1_URBANO_0_EXTRAURBANO" localSheetId="24">'DM 315_2023'!$E$14</definedName>
    <definedName name="Impiego_mezzo__1_URBANO_0_EXTRAURBANO" localSheetId="25">'DM 315_2024'!$E$14</definedName>
    <definedName name="Impiego_mezzo__1_URBANO_0_EXTRAURBANO" localSheetId="26">'DM 315_2025'!$E$14</definedName>
    <definedName name="Impiego_mezzo__1_URBANO_0_EXTRAURBANO" localSheetId="27">'DM 315_2026'!$E$14</definedName>
    <definedName name="Impiego_mezzo__1_URBANO_0_EXTRAURBANO" localSheetId="13">'DM 81_2019'!$E$14</definedName>
    <definedName name="Impiego_mezzo__1_URBANO_0_EXTRAURBANO" localSheetId="14">'DM 81_2020'!$E$14</definedName>
    <definedName name="Impiego_mezzo__1_URBANO_0_EXTRAURBANO" localSheetId="15">'DM 81_2021'!$E$14</definedName>
    <definedName name="Impiego_mezzo__1_URBANO_0_EXTRAURBANO" localSheetId="16">'DM 81_2022'!$E$14</definedName>
    <definedName name="Impiego_mezzo__1_URBANO_0_EXTRAURBANO" localSheetId="17">'DM 81_2023'!$E$14</definedName>
    <definedName name="Impiego_mezzo__1_URBANO_0_EXTRAURBANO" localSheetId="18">'DM 81_2024'!$E$14</definedName>
    <definedName name="Impiego_mezzo__1_URBANO_0_EXTRAURBANO" localSheetId="19">'DM 81_2025'!$E$14</definedName>
    <definedName name="Impiego_mezzo__1_URBANO_0_EXTRAURBANO" localSheetId="20">'DM 81_2026'!$E$14</definedName>
    <definedName name="Impiego_mezzo__1_URBANO_0_EXTRAURBANO" localSheetId="21">'DM 81_2027'!$E$14</definedName>
    <definedName name="Impiego_mezzo__1_URBANO_0_EXTRAURBANO" localSheetId="22">'DM 81_2028'!$E$14</definedName>
    <definedName name="Impiego_mezzo__1_URBANO_0_EXTRAURBANO" localSheetId="32">'PR FESR 21-27_autobus_2025'!$E$14</definedName>
    <definedName name="Impiego_mezzo__1_URBANO_0_EXTRAURBANO" localSheetId="33">'PR FESR 21-27_autobus_2026'!$E$14</definedName>
    <definedName name="Impiego_mezzo__1_URBANO_0_EXTRAURBANO" localSheetId="34">'PR FESR 21-27_autobus_2027'!$E$14</definedName>
    <definedName name="Impiego_mezzo__1_URBANO_0_EXTRAURBANO" localSheetId="35">'PR FESR 21-27_infrastr_2025'!$E$14</definedName>
    <definedName name="Impiego_mezzo__1_URBANO_0_EXTRAURBANO" localSheetId="36">'PR FESR 21-27_infrastr_2026'!$E$14</definedName>
    <definedName name="Impiego_mezzo__1_URBANO_0_EXTRAURBANO" localSheetId="37">'PR FESR 21-27_infrastr_2027'!$E$14</definedName>
    <definedName name="Impiego_mezzo__1_URBANO_0_EXTRAURBANO">'DM 223_2018'!$E$14</definedName>
    <definedName name="MAX_MEZZI" localSheetId="7">#REF!</definedName>
    <definedName name="MAX_MEZZI" localSheetId="8">#REF!</definedName>
    <definedName name="MAX_MEZZI" localSheetId="9">#REF!</definedName>
    <definedName name="MAX_MEZZI" localSheetId="10">#REF!</definedName>
    <definedName name="MAX_MEZZI" localSheetId="11">#REF!</definedName>
    <definedName name="MAX_MEZZI" localSheetId="12">#REF!</definedName>
    <definedName name="MAX_MEZZI" localSheetId="28">#REF!</definedName>
    <definedName name="MAX_MEZZI" localSheetId="29">#REF!</definedName>
    <definedName name="MAX_MEZZI" localSheetId="30">#REF!</definedName>
    <definedName name="MAX_MEZZI" localSheetId="31">#REF!</definedName>
    <definedName name="MAX_MEZZI" localSheetId="25">#REF!</definedName>
    <definedName name="MAX_MEZZI" localSheetId="26">#REF!</definedName>
    <definedName name="MAX_MEZZI" localSheetId="27">#REF!</definedName>
    <definedName name="MAX_MEZZI" localSheetId="18">#REF!</definedName>
    <definedName name="MAX_MEZZI" localSheetId="19">#REF!</definedName>
    <definedName name="MAX_MEZZI" localSheetId="20">#REF!</definedName>
    <definedName name="MAX_MEZZI" localSheetId="21">#REF!</definedName>
    <definedName name="MAX_MEZZI" localSheetId="22">#REF!</definedName>
    <definedName name="MAX_MEZZI" localSheetId="32">#REF!</definedName>
    <definedName name="MAX_MEZZI" localSheetId="33">#REF!</definedName>
    <definedName name="MAX_MEZZI" localSheetId="34">#REF!</definedName>
    <definedName name="MAX_MEZZI" localSheetId="35">#REF!</definedName>
    <definedName name="MAX_MEZZI" localSheetId="36">#REF!</definedName>
    <definedName name="MAX_MEZZI" localSheetId="37">#REF!</definedName>
    <definedName name="MAX_MEZZI" localSheetId="0">#REF!</definedName>
    <definedName name="MAX_MEZZI" localSheetId="43">#REF!</definedName>
    <definedName name="MAX_MEZZI">#REF!</definedName>
    <definedName name="MAXMEZZI" localSheetId="2">'DM 223_2019'!#REF!</definedName>
    <definedName name="MAXMEZZI" localSheetId="3">'DM 223_2020'!#REF!</definedName>
    <definedName name="MAXMEZZI" localSheetId="4">'DM 223_2021'!#REF!</definedName>
    <definedName name="MAXMEZZI" localSheetId="5">'DM 223_2022'!#REF!</definedName>
    <definedName name="MAXMEZZI" localSheetId="6">'DM 223_2023'!#REF!</definedName>
    <definedName name="MAXMEZZI" localSheetId="7">'DM 223_2024'!#REF!</definedName>
    <definedName name="MAXMEZZI" localSheetId="8">'DM 223_2024 bis'!#REF!</definedName>
    <definedName name="MAXMEZZI" localSheetId="9">'DM 223_2025'!#REF!</definedName>
    <definedName name="MAXMEZZI" localSheetId="10">'DM 223_2026'!#REF!</definedName>
    <definedName name="MAXMEZZI" localSheetId="11">'DM 223_2027'!#REF!</definedName>
    <definedName name="MAXMEZZI" localSheetId="12">'DM 223_2028'!#REF!</definedName>
    <definedName name="MAXMEZZI" localSheetId="28">'DM 256_2023'!#REF!</definedName>
    <definedName name="MAXMEZZI" localSheetId="29">'DM 256_2024'!#REF!</definedName>
    <definedName name="MAXMEZZI" localSheetId="30">'DM 256_2025'!#REF!</definedName>
    <definedName name="MAXMEZZI" localSheetId="31">'DM 256_2026'!#REF!</definedName>
    <definedName name="MAXMEZZI" localSheetId="23">'DM 315_2022'!#REF!</definedName>
    <definedName name="MAXMEZZI" localSheetId="24">'DM 315_2023'!#REF!</definedName>
    <definedName name="MAXMEZZI" localSheetId="25">'DM 315_2024'!#REF!</definedName>
    <definedName name="MAXMEZZI" localSheetId="26">'DM 315_2025'!#REF!</definedName>
    <definedName name="MAXMEZZI" localSheetId="27">'DM 315_2026'!#REF!</definedName>
    <definedName name="MAXMEZZI" localSheetId="13">'DM 81_2019'!#REF!</definedName>
    <definedName name="MAXMEZZI" localSheetId="14">'DM 81_2020'!#REF!</definedName>
    <definedName name="MAXMEZZI" localSheetId="15">'DM 81_2021'!#REF!</definedName>
    <definedName name="MAXMEZZI" localSheetId="16">'DM 81_2022'!#REF!</definedName>
    <definedName name="MAXMEZZI" localSheetId="17">'DM 81_2023'!#REF!</definedName>
    <definedName name="MAXMEZZI" localSheetId="18">'DM 81_2024'!#REF!</definedName>
    <definedName name="MAXMEZZI" localSheetId="19">'DM 81_2025'!#REF!</definedName>
    <definedName name="MAXMEZZI" localSheetId="20">'DM 81_2026'!#REF!</definedName>
    <definedName name="MAXMEZZI" localSheetId="21">'DM 81_2027'!#REF!</definedName>
    <definedName name="MAXMEZZI" localSheetId="22">'DM 81_2028'!#REF!</definedName>
    <definedName name="MAXMEZZI" localSheetId="32">'PR FESR 21-27_autobus_2025'!#REF!</definedName>
    <definedName name="MAXMEZZI" localSheetId="33">'PR FESR 21-27_autobus_2026'!#REF!</definedName>
    <definedName name="MAXMEZZI" localSheetId="34">'PR FESR 21-27_autobus_2027'!#REF!</definedName>
    <definedName name="MAXMEZZI" localSheetId="35">'PR FESR 21-27_infrastr_2025'!#REF!</definedName>
    <definedName name="MAXMEZZI" localSheetId="36">'PR FESR 21-27_infrastr_2026'!#REF!</definedName>
    <definedName name="MAXMEZZI" localSheetId="37">'PR FESR 21-27_infrastr_2027'!#REF!</definedName>
    <definedName name="MAXMEZZI" localSheetId="0">'[1]DM 223_2018'!#REF!</definedName>
    <definedName name="MAXMEZZI" localSheetId="43">'DM 223_2018'!#REF!</definedName>
    <definedName name="MAXMEZZI">'DM 223_2018'!#REF!</definedName>
    <definedName name="PERCCONTRIB" localSheetId="2">'DM 223_2019'!$B$8</definedName>
    <definedName name="PERCCONTRIB" localSheetId="3">'DM 223_2020'!$B$8</definedName>
    <definedName name="PERCCONTRIB" localSheetId="4">'DM 223_2021'!$B$8</definedName>
    <definedName name="PERCCONTRIB" localSheetId="5">'DM 223_2022'!$B$8</definedName>
    <definedName name="PERCCONTRIB" localSheetId="6">'DM 223_2023'!$B$8</definedName>
    <definedName name="PERCCONTRIB" localSheetId="7">'DM 223_2024'!$B$8</definedName>
    <definedName name="PERCCONTRIB" localSheetId="8">'DM 223_2024 bis'!$B$8</definedName>
    <definedName name="PERCCONTRIB" localSheetId="9">'DM 223_2025'!$B$8</definedName>
    <definedName name="PERCCONTRIB" localSheetId="10">'DM 223_2026'!$B$8</definedName>
    <definedName name="PERCCONTRIB" localSheetId="11">'DM 223_2027'!$B$8</definedName>
    <definedName name="PERCCONTRIB" localSheetId="12">'DM 223_2028'!$B$8</definedName>
    <definedName name="PERCCONTRIB" localSheetId="28">'DM 256_2023'!$B$8</definedName>
    <definedName name="PERCCONTRIB" localSheetId="29">'DM 256_2024'!$B$8</definedName>
    <definedName name="PERCCONTRIB" localSheetId="30">'DM 256_2025'!$B$8</definedName>
    <definedName name="PERCCONTRIB" localSheetId="31">'DM 256_2026'!$B$8</definedName>
    <definedName name="PERCCONTRIB" localSheetId="23">'DM 315_2022'!$B$8</definedName>
    <definedName name="PERCCONTRIB" localSheetId="24">'DM 315_2023'!$B$8</definedName>
    <definedName name="PERCCONTRIB" localSheetId="25">'DM 315_2024'!$B$8</definedName>
    <definedName name="PERCCONTRIB" localSheetId="26">'DM 315_2025'!$B$8</definedName>
    <definedName name="PERCCONTRIB" localSheetId="27">'DM 315_2026'!$B$8</definedName>
    <definedName name="PERCCONTRIB" localSheetId="13">'DM 81_2019'!$B$8</definedName>
    <definedName name="PERCCONTRIB" localSheetId="14">'DM 81_2020'!$B$8</definedName>
    <definedName name="PERCCONTRIB" localSheetId="15">'DM 81_2021'!$B$8</definedName>
    <definedName name="PERCCONTRIB" localSheetId="16">'DM 81_2022'!$B$8</definedName>
    <definedName name="PERCCONTRIB" localSheetId="17">'DM 81_2023'!$B$8</definedName>
    <definedName name="PERCCONTRIB" localSheetId="18">'DM 81_2024'!$B$8</definedName>
    <definedName name="PERCCONTRIB" localSheetId="19">'DM 81_2025'!$B$8</definedName>
    <definedName name="PERCCONTRIB" localSheetId="20">'DM 81_2026'!$B$8</definedName>
    <definedName name="PERCCONTRIB" localSheetId="21">'DM 81_2027'!$B$8</definedName>
    <definedName name="PERCCONTRIB" localSheetId="22">'DM 81_2028'!$B$8</definedName>
    <definedName name="PERCCONTRIB" localSheetId="32">'PR FESR 21-27_autobus_2025'!$B$8</definedName>
    <definedName name="PERCCONTRIB" localSheetId="33">'PR FESR 21-27_autobus_2026'!$B$8</definedName>
    <definedName name="PERCCONTRIB" localSheetId="34">'PR FESR 21-27_autobus_2027'!$B$8</definedName>
    <definedName name="PERCCONTRIB" localSheetId="35">'PR FESR 21-27_infrastr_2025'!$B$8</definedName>
    <definedName name="PERCCONTRIB" localSheetId="36">'PR FESR 21-27_infrastr_2026'!$B$8</definedName>
    <definedName name="PERCCONTRIB" localSheetId="37">'PR FESR 21-27_infrastr_2027'!$B$8</definedName>
    <definedName name="PERCCONTRIB" localSheetId="0">'[1]DM 223_2018'!$B$8</definedName>
    <definedName name="PERCCONTRIB">'DM 223_2018'!$B$8</definedName>
    <definedName name="PercFEM" localSheetId="2">'DM 223_2019'!#REF!</definedName>
    <definedName name="PercFEM" localSheetId="3">'DM 223_2020'!#REF!</definedName>
    <definedName name="PercFEM" localSheetId="4">'DM 223_2021'!#REF!</definedName>
    <definedName name="PercFEM" localSheetId="5">'DM 223_2022'!#REF!</definedName>
    <definedName name="PercFEM" localSheetId="6">'DM 223_2023'!#REF!</definedName>
    <definedName name="PercFEM" localSheetId="7">'DM 223_2024'!#REF!</definedName>
    <definedName name="PercFEM" localSheetId="8">'DM 223_2024 bis'!#REF!</definedName>
    <definedName name="PercFEM" localSheetId="9">'DM 223_2025'!#REF!</definedName>
    <definedName name="PercFEM" localSheetId="10">'DM 223_2026'!#REF!</definedName>
    <definedName name="PercFEM" localSheetId="11">'DM 223_2027'!#REF!</definedName>
    <definedName name="PercFEM" localSheetId="12">'DM 223_2028'!#REF!</definedName>
    <definedName name="PercFEM" localSheetId="28">'DM 256_2023'!#REF!</definedName>
    <definedName name="PercFEM" localSheetId="29">'DM 256_2024'!#REF!</definedName>
    <definedName name="PercFEM" localSheetId="30">'DM 256_2025'!#REF!</definedName>
    <definedName name="PercFEM" localSheetId="31">'DM 256_2026'!#REF!</definedName>
    <definedName name="PercFEM" localSheetId="23">'DM 315_2022'!#REF!</definedName>
    <definedName name="PercFEM" localSheetId="24">'DM 315_2023'!#REF!</definedName>
    <definedName name="PercFEM" localSheetId="25">'DM 315_2024'!#REF!</definedName>
    <definedName name="PercFEM" localSheetId="26">'DM 315_2025'!#REF!</definedName>
    <definedName name="PercFEM" localSheetId="27">'DM 315_2026'!#REF!</definedName>
    <definedName name="PercFEM" localSheetId="13">'DM 81_2019'!#REF!</definedName>
    <definedName name="PercFEM" localSheetId="14">'DM 81_2020'!#REF!</definedName>
    <definedName name="PercFEM" localSheetId="15">'DM 81_2021'!#REF!</definedName>
    <definedName name="PercFEM" localSheetId="16">'DM 81_2022'!#REF!</definedName>
    <definedName name="PercFEM" localSheetId="17">'DM 81_2023'!#REF!</definedName>
    <definedName name="PercFEM" localSheetId="18">'DM 81_2024'!#REF!</definedName>
    <definedName name="PercFEM" localSheetId="19">'DM 81_2025'!#REF!</definedName>
    <definedName name="PercFEM" localSheetId="20">'DM 81_2026'!#REF!</definedName>
    <definedName name="PercFEM" localSheetId="21">'DM 81_2027'!#REF!</definedName>
    <definedName name="PercFEM" localSheetId="22">'DM 81_2028'!#REF!</definedName>
    <definedName name="PercFEM" localSheetId="32">'PR FESR 21-27_autobus_2025'!#REF!</definedName>
    <definedName name="PercFEM" localSheetId="33">'PR FESR 21-27_autobus_2026'!#REF!</definedName>
    <definedName name="PercFEM" localSheetId="34">'PR FESR 21-27_autobus_2027'!#REF!</definedName>
    <definedName name="PercFEM" localSheetId="35">'PR FESR 21-27_infrastr_2025'!#REF!</definedName>
    <definedName name="PercFEM" localSheetId="36">'PR FESR 21-27_infrastr_2026'!#REF!</definedName>
    <definedName name="PercFEM" localSheetId="37">'PR FESR 21-27_infrastr_2027'!#REF!</definedName>
    <definedName name="PercFEM" localSheetId="0">'[1]DM 223_2018'!#REF!</definedName>
    <definedName name="PercFEM" localSheetId="43">'DM 223_2018'!#REF!</definedName>
    <definedName name="PercFEM">'DM 223_2018'!#REF!</definedName>
    <definedName name="PercFP" localSheetId="2">'DM 223_2019'!#REF!</definedName>
    <definedName name="PercFP" localSheetId="3">'DM 223_2020'!#REF!</definedName>
    <definedName name="PercFP" localSheetId="4">'DM 223_2021'!#REF!</definedName>
    <definedName name="PercFP" localSheetId="5">'DM 223_2022'!#REF!</definedName>
    <definedName name="PercFP" localSheetId="6">'DM 223_2023'!#REF!</definedName>
    <definedName name="PercFP" localSheetId="7">'DM 223_2024'!#REF!</definedName>
    <definedName name="PercFP" localSheetId="8">'DM 223_2024 bis'!#REF!</definedName>
    <definedName name="PercFP" localSheetId="9">'DM 223_2025'!#REF!</definedName>
    <definedName name="PercFP" localSheetId="10">'DM 223_2026'!#REF!</definedName>
    <definedName name="PercFP" localSheetId="11">'DM 223_2027'!#REF!</definedName>
    <definedName name="PercFP" localSheetId="12">'DM 223_2028'!#REF!</definedName>
    <definedName name="PercFP" localSheetId="28">'DM 256_2023'!#REF!</definedName>
    <definedName name="PercFP" localSheetId="29">'DM 256_2024'!#REF!</definedName>
    <definedName name="PercFP" localSheetId="30">'DM 256_2025'!#REF!</definedName>
    <definedName name="PercFP" localSheetId="31">'DM 256_2026'!#REF!</definedName>
    <definedName name="PercFP" localSheetId="23">'DM 315_2022'!#REF!</definedName>
    <definedName name="PercFP" localSheetId="24">'DM 315_2023'!#REF!</definedName>
    <definedName name="PercFP" localSheetId="25">'DM 315_2024'!#REF!</definedName>
    <definedName name="PercFP" localSheetId="26">'DM 315_2025'!#REF!</definedName>
    <definedName name="PercFP" localSheetId="27">'DM 315_2026'!#REF!</definedName>
    <definedName name="PercFP" localSheetId="13">'DM 81_2019'!#REF!</definedName>
    <definedName name="PercFP" localSheetId="14">'DM 81_2020'!#REF!</definedName>
    <definedName name="PercFP" localSheetId="15">'DM 81_2021'!#REF!</definedName>
    <definedName name="PercFP" localSheetId="16">'DM 81_2022'!#REF!</definedName>
    <definedName name="PercFP" localSheetId="17">'DM 81_2023'!#REF!</definedName>
    <definedName name="PercFP" localSheetId="18">'DM 81_2024'!#REF!</definedName>
    <definedName name="PercFP" localSheetId="19">'DM 81_2025'!#REF!</definedName>
    <definedName name="PercFP" localSheetId="20">'DM 81_2026'!#REF!</definedName>
    <definedName name="PercFP" localSheetId="21">'DM 81_2027'!#REF!</definedName>
    <definedName name="PercFP" localSheetId="22">'DM 81_2028'!#REF!</definedName>
    <definedName name="PercFP" localSheetId="32">'PR FESR 21-27_autobus_2025'!#REF!</definedName>
    <definedName name="PercFP" localSheetId="33">'PR FESR 21-27_autobus_2026'!#REF!</definedName>
    <definedName name="PercFP" localSheetId="34">'PR FESR 21-27_autobus_2027'!#REF!</definedName>
    <definedName name="PercFP" localSheetId="35">'PR FESR 21-27_infrastr_2025'!#REF!</definedName>
    <definedName name="PercFP" localSheetId="36">'PR FESR 21-27_infrastr_2026'!#REF!</definedName>
    <definedName name="PercFP" localSheetId="37">'PR FESR 21-27_infrastr_2027'!#REF!</definedName>
    <definedName name="PercFP" localSheetId="0">'[1]DM 223_2018'!#REF!</definedName>
    <definedName name="PercFP" localSheetId="43">'DM 223_2018'!#REF!</definedName>
    <definedName name="PercFP">'DM 223_2018'!#REF!</definedName>
    <definedName name="TOTALE" localSheetId="7">#REF!</definedName>
    <definedName name="TOTALE" localSheetId="8">#REF!</definedName>
    <definedName name="TOTALE" localSheetId="9">#REF!</definedName>
    <definedName name="TOTALE" localSheetId="10">#REF!</definedName>
    <definedName name="TOTALE" localSheetId="11">#REF!</definedName>
    <definedName name="TOTALE" localSheetId="12">#REF!</definedName>
    <definedName name="TOTALE" localSheetId="28">#REF!</definedName>
    <definedName name="TOTALE" localSheetId="29">#REF!</definedName>
    <definedName name="TOTALE" localSheetId="30">#REF!</definedName>
    <definedName name="TOTALE" localSheetId="31">#REF!</definedName>
    <definedName name="TOTALE" localSheetId="25">#REF!</definedName>
    <definedName name="TOTALE" localSheetId="26">#REF!</definedName>
    <definedName name="TOTALE" localSheetId="27">#REF!</definedName>
    <definedName name="TOTALE" localSheetId="18">#REF!</definedName>
    <definedName name="TOTALE" localSheetId="19">#REF!</definedName>
    <definedName name="TOTALE" localSheetId="20">#REF!</definedName>
    <definedName name="TOTALE" localSheetId="21">#REF!</definedName>
    <definedName name="TOTALE" localSheetId="22">#REF!</definedName>
    <definedName name="TOTALE" localSheetId="32">#REF!</definedName>
    <definedName name="TOTALE" localSheetId="33">#REF!</definedName>
    <definedName name="TOTALE" localSheetId="34">#REF!</definedName>
    <definedName name="TOTALE" localSheetId="35">#REF!</definedName>
    <definedName name="TOTALE" localSheetId="36">#REF!</definedName>
    <definedName name="TOTALE" localSheetId="37">#REF!</definedName>
    <definedName name="TOTALE" localSheetId="0">#REF!</definedName>
    <definedName name="TOTALE" localSheetId="43">#REF!</definedName>
    <definedName name="TOTALE">#REF!</definedName>
    <definedName name="TOTALE2" localSheetId="7">#REF!</definedName>
    <definedName name="TOTALE2" localSheetId="8">#REF!</definedName>
    <definedName name="TOTALE2" localSheetId="9">#REF!</definedName>
    <definedName name="TOTALE2" localSheetId="10">#REF!</definedName>
    <definedName name="TOTALE2" localSheetId="11">#REF!</definedName>
    <definedName name="TOTALE2" localSheetId="12">#REF!</definedName>
    <definedName name="TOTALE2" localSheetId="28">#REF!</definedName>
    <definedName name="TOTALE2" localSheetId="29">#REF!</definedName>
    <definedName name="TOTALE2" localSheetId="30">#REF!</definedName>
    <definedName name="TOTALE2" localSheetId="31">#REF!</definedName>
    <definedName name="TOTALE2" localSheetId="25">#REF!</definedName>
    <definedName name="TOTALE2" localSheetId="26">#REF!</definedName>
    <definedName name="TOTALE2" localSheetId="27">#REF!</definedName>
    <definedName name="TOTALE2" localSheetId="18">#REF!</definedName>
    <definedName name="TOTALE2" localSheetId="19">#REF!</definedName>
    <definedName name="TOTALE2" localSheetId="20">#REF!</definedName>
    <definedName name="TOTALE2" localSheetId="21">#REF!</definedName>
    <definedName name="TOTALE2" localSheetId="22">#REF!</definedName>
    <definedName name="TOTALE2" localSheetId="32">#REF!</definedName>
    <definedName name="TOTALE2" localSheetId="33">#REF!</definedName>
    <definedName name="TOTALE2" localSheetId="34">#REF!</definedName>
    <definedName name="TOTALE2" localSheetId="35">#REF!</definedName>
    <definedName name="TOTALE2" localSheetId="36">#REF!</definedName>
    <definedName name="TOTALE2" localSheetId="37">#REF!</definedName>
    <definedName name="TOTALE2" localSheetId="0">#REF!</definedName>
    <definedName name="TOTALE2" localSheetId="43">#REF!</definedName>
    <definedName name="TOTALE2">#REF!</definedName>
    <definedName name="TOTASSEGNATO" localSheetId="2">'DM 223_2019'!#REF!</definedName>
    <definedName name="TOTASSEGNATO" localSheetId="3">'DM 223_2020'!#REF!</definedName>
    <definedName name="TOTASSEGNATO" localSheetId="4">'DM 223_2021'!#REF!</definedName>
    <definedName name="TOTASSEGNATO" localSheetId="5">'DM 223_2022'!#REF!</definedName>
    <definedName name="TOTASSEGNATO" localSheetId="6">'DM 223_2023'!#REF!</definedName>
    <definedName name="TOTASSEGNATO" localSheetId="7">'DM 223_2024'!#REF!</definedName>
    <definedName name="TOTASSEGNATO" localSheetId="8">'DM 223_2024 bis'!#REF!</definedName>
    <definedName name="TOTASSEGNATO" localSheetId="9">'DM 223_2025'!#REF!</definedName>
    <definedName name="TOTASSEGNATO" localSheetId="10">'DM 223_2026'!#REF!</definedName>
    <definedName name="TOTASSEGNATO" localSheetId="11">'DM 223_2027'!#REF!</definedName>
    <definedName name="TOTASSEGNATO" localSheetId="12">'DM 223_2028'!#REF!</definedName>
    <definedName name="TOTASSEGNATO" localSheetId="28">'DM 256_2023'!#REF!</definedName>
    <definedName name="TOTASSEGNATO" localSheetId="29">'DM 256_2024'!#REF!</definedName>
    <definedName name="TOTASSEGNATO" localSheetId="30">'DM 256_2025'!#REF!</definedName>
    <definedName name="TOTASSEGNATO" localSheetId="31">'DM 256_2026'!#REF!</definedName>
    <definedName name="TOTASSEGNATO" localSheetId="23">'DM 315_2022'!#REF!</definedName>
    <definedName name="TOTASSEGNATO" localSheetId="24">'DM 315_2023'!#REF!</definedName>
    <definedName name="TOTASSEGNATO" localSheetId="25">'DM 315_2024'!#REF!</definedName>
    <definedName name="TOTASSEGNATO" localSheetId="26">'DM 315_2025'!#REF!</definedName>
    <definedName name="TOTASSEGNATO" localSheetId="27">'DM 315_2026'!#REF!</definedName>
    <definedName name="TOTASSEGNATO" localSheetId="13">'DM 81_2019'!#REF!</definedName>
    <definedName name="TOTASSEGNATO" localSheetId="14">'DM 81_2020'!#REF!</definedName>
    <definedName name="TOTASSEGNATO" localSheetId="15">'DM 81_2021'!#REF!</definedName>
    <definedName name="TOTASSEGNATO" localSheetId="16">'DM 81_2022'!#REF!</definedName>
    <definedName name="TOTASSEGNATO" localSheetId="17">'DM 81_2023'!#REF!</definedName>
    <definedName name="TOTASSEGNATO" localSheetId="18">'DM 81_2024'!#REF!</definedName>
    <definedName name="TOTASSEGNATO" localSheetId="19">'DM 81_2025'!#REF!</definedName>
    <definedName name="TOTASSEGNATO" localSheetId="20">'DM 81_2026'!#REF!</definedName>
    <definedName name="TOTASSEGNATO" localSheetId="21">'DM 81_2027'!#REF!</definedName>
    <definedName name="TOTASSEGNATO" localSheetId="22">'DM 81_2028'!#REF!</definedName>
    <definedName name="TOTASSEGNATO" localSheetId="32">'PR FESR 21-27_autobus_2025'!#REF!</definedName>
    <definedName name="TOTASSEGNATO" localSheetId="33">'PR FESR 21-27_autobus_2026'!#REF!</definedName>
    <definedName name="TOTASSEGNATO" localSheetId="34">'PR FESR 21-27_autobus_2027'!#REF!</definedName>
    <definedName name="TOTASSEGNATO" localSheetId="35">'PR FESR 21-27_infrastr_2025'!#REF!</definedName>
    <definedName name="TOTASSEGNATO" localSheetId="36">'PR FESR 21-27_infrastr_2026'!#REF!</definedName>
    <definedName name="TOTASSEGNATO" localSheetId="37">'PR FESR 21-27_infrastr_2027'!#REF!</definedName>
    <definedName name="TOTASSEGNATO" localSheetId="0">'[1]DM 223_2018'!#REF!</definedName>
    <definedName name="TOTASSEGNATO" localSheetId="43">'DM 223_2018'!#REF!</definedName>
    <definedName name="TOTASSEGNATO">'DM 223_2018'!#REF!</definedName>
    <definedName name="totcomp" localSheetId="7">[2]AZIENDE!#REF!</definedName>
    <definedName name="totcomp" localSheetId="8">[2]AZIENDE!#REF!</definedName>
    <definedName name="totcomp" localSheetId="9">[2]AZIENDE!#REF!</definedName>
    <definedName name="totcomp" localSheetId="10">[2]AZIENDE!#REF!</definedName>
    <definedName name="totcomp" localSheetId="11">[2]AZIENDE!#REF!</definedName>
    <definedName name="totcomp" localSheetId="12">[2]AZIENDE!#REF!</definedName>
    <definedName name="totcomp" localSheetId="28">[2]AZIENDE!#REF!</definedName>
    <definedName name="totcomp" localSheetId="29">[2]AZIENDE!#REF!</definedName>
    <definedName name="totcomp" localSheetId="30">[2]AZIENDE!#REF!</definedName>
    <definedName name="totcomp" localSheetId="31">[2]AZIENDE!#REF!</definedName>
    <definedName name="totcomp" localSheetId="25">[2]AZIENDE!#REF!</definedName>
    <definedName name="totcomp" localSheetId="26">[2]AZIENDE!#REF!</definedName>
    <definedName name="totcomp" localSheetId="27">[2]AZIENDE!#REF!</definedName>
    <definedName name="totcomp" localSheetId="18">[2]AZIENDE!#REF!</definedName>
    <definedName name="totcomp" localSheetId="19">[2]AZIENDE!#REF!</definedName>
    <definedName name="totcomp" localSheetId="20">[2]AZIENDE!#REF!</definedName>
    <definedName name="totcomp" localSheetId="21">[2]AZIENDE!#REF!</definedName>
    <definedName name="totcomp" localSheetId="22">[2]AZIENDE!#REF!</definedName>
    <definedName name="totcomp" localSheetId="32">[2]AZIENDE!#REF!</definedName>
    <definedName name="totcomp" localSheetId="33">[2]AZIENDE!#REF!</definedName>
    <definedName name="totcomp" localSheetId="34">[2]AZIENDE!#REF!</definedName>
    <definedName name="totcomp" localSheetId="35">[2]AZIENDE!#REF!</definedName>
    <definedName name="totcomp" localSheetId="36">[2]AZIENDE!#REF!</definedName>
    <definedName name="totcomp" localSheetId="37">[2]AZIENDE!#REF!</definedName>
    <definedName name="totcomp" localSheetId="43">[2]AZIENDE!#REF!</definedName>
    <definedName name="totcomp">[2]AZIENDE!#REF!</definedName>
    <definedName name="totcomp2">[3]Aziende!$I$91</definedName>
    <definedName name="TOTCONTRIB" localSheetId="2">'DM 223_2019'!#REF!</definedName>
    <definedName name="TOTCONTRIB" localSheetId="3">'DM 223_2020'!#REF!</definedName>
    <definedName name="TOTCONTRIB" localSheetId="4">'DM 223_2021'!#REF!</definedName>
    <definedName name="TOTCONTRIB" localSheetId="5">'DM 223_2022'!#REF!</definedName>
    <definedName name="TOTCONTRIB" localSheetId="6">'DM 223_2023'!#REF!</definedName>
    <definedName name="TOTCONTRIB" localSheetId="7">'DM 223_2024'!#REF!</definedName>
    <definedName name="TOTCONTRIB" localSheetId="8">'DM 223_2024 bis'!#REF!</definedName>
    <definedName name="TOTCONTRIB" localSheetId="9">'DM 223_2025'!#REF!</definedName>
    <definedName name="TOTCONTRIB" localSheetId="10">'DM 223_2026'!#REF!</definedName>
    <definedName name="TOTCONTRIB" localSheetId="11">'DM 223_2027'!#REF!</definedName>
    <definedName name="TOTCONTRIB" localSheetId="12">'DM 223_2028'!#REF!</definedName>
    <definedName name="TOTCONTRIB" localSheetId="28">'DM 256_2023'!#REF!</definedName>
    <definedName name="TOTCONTRIB" localSheetId="29">'DM 256_2024'!#REF!</definedName>
    <definedName name="TOTCONTRIB" localSheetId="30">'DM 256_2025'!#REF!</definedName>
    <definedName name="TOTCONTRIB" localSheetId="31">'DM 256_2026'!#REF!</definedName>
    <definedName name="TOTCONTRIB" localSheetId="23">'DM 315_2022'!#REF!</definedName>
    <definedName name="TOTCONTRIB" localSheetId="24">'DM 315_2023'!#REF!</definedName>
    <definedName name="TOTCONTRIB" localSheetId="25">'DM 315_2024'!#REF!</definedName>
    <definedName name="TOTCONTRIB" localSheetId="26">'DM 315_2025'!#REF!</definedName>
    <definedName name="TOTCONTRIB" localSheetId="27">'DM 315_2026'!#REF!</definedName>
    <definedName name="TOTCONTRIB" localSheetId="13">'DM 81_2019'!#REF!</definedName>
    <definedName name="TOTCONTRIB" localSheetId="14">'DM 81_2020'!#REF!</definedName>
    <definedName name="TOTCONTRIB" localSheetId="15">'DM 81_2021'!#REF!</definedName>
    <definedName name="TOTCONTRIB" localSheetId="16">'DM 81_2022'!#REF!</definedName>
    <definedName name="TOTCONTRIB" localSheetId="17">'DM 81_2023'!#REF!</definedName>
    <definedName name="TOTCONTRIB" localSheetId="18">'DM 81_2024'!#REF!</definedName>
    <definedName name="TOTCONTRIB" localSheetId="19">'DM 81_2025'!#REF!</definedName>
    <definedName name="TOTCONTRIB" localSheetId="20">'DM 81_2026'!#REF!</definedName>
    <definedName name="TOTCONTRIB" localSheetId="21">'DM 81_2027'!#REF!</definedName>
    <definedName name="TOTCONTRIB" localSheetId="22">'DM 81_2028'!#REF!</definedName>
    <definedName name="TOTCONTRIB" localSheetId="32">'PR FESR 21-27_autobus_2025'!#REF!</definedName>
    <definedName name="TOTCONTRIB" localSheetId="33">'PR FESR 21-27_autobus_2026'!#REF!</definedName>
    <definedName name="TOTCONTRIB" localSheetId="34">'PR FESR 21-27_autobus_2027'!#REF!</definedName>
    <definedName name="TOTCONTRIB" localSheetId="35">'PR FESR 21-27_infrastr_2025'!#REF!</definedName>
    <definedName name="TOTCONTRIB" localSheetId="36">'PR FESR 21-27_infrastr_2026'!#REF!</definedName>
    <definedName name="TOTCONTRIB" localSheetId="37">'PR FESR 21-27_infrastr_2027'!#REF!</definedName>
    <definedName name="TOTCONTRIB" localSheetId="0">'[1]DM 223_2018'!#REF!</definedName>
    <definedName name="TOTCONTRIB" localSheetId="43">'DM 223_2018'!#REF!</definedName>
    <definedName name="TOTCONTRIB">'DM 223_2018'!#REF!</definedName>
    <definedName name="TOTDIFF" localSheetId="2">'DM 223_2019'!#REF!</definedName>
    <definedName name="TOTDIFF" localSheetId="3">'DM 223_2020'!#REF!</definedName>
    <definedName name="TOTDIFF" localSheetId="4">'DM 223_2021'!#REF!</definedName>
    <definedName name="TOTDIFF" localSheetId="5">'DM 223_2022'!#REF!</definedName>
    <definedName name="TOTDIFF" localSheetId="6">'DM 223_2023'!#REF!</definedName>
    <definedName name="TOTDIFF" localSheetId="7">'DM 223_2024'!#REF!</definedName>
    <definedName name="TOTDIFF" localSheetId="8">'DM 223_2024 bis'!#REF!</definedName>
    <definedName name="TOTDIFF" localSheetId="9">'DM 223_2025'!#REF!</definedName>
    <definedName name="TOTDIFF" localSheetId="10">'DM 223_2026'!#REF!</definedName>
    <definedName name="TOTDIFF" localSheetId="11">'DM 223_2027'!#REF!</definedName>
    <definedName name="TOTDIFF" localSheetId="12">'DM 223_2028'!#REF!</definedName>
    <definedName name="TOTDIFF" localSheetId="28">'DM 256_2023'!#REF!</definedName>
    <definedName name="TOTDIFF" localSheetId="29">'DM 256_2024'!#REF!</definedName>
    <definedName name="TOTDIFF" localSheetId="30">'DM 256_2025'!#REF!</definedName>
    <definedName name="TOTDIFF" localSheetId="31">'DM 256_2026'!#REF!</definedName>
    <definedName name="TOTDIFF" localSheetId="23">'DM 315_2022'!#REF!</definedName>
    <definedName name="TOTDIFF" localSheetId="24">'DM 315_2023'!#REF!</definedName>
    <definedName name="TOTDIFF" localSheetId="25">'DM 315_2024'!#REF!</definedName>
    <definedName name="TOTDIFF" localSheetId="26">'DM 315_2025'!#REF!</definedName>
    <definedName name="TOTDIFF" localSheetId="27">'DM 315_2026'!#REF!</definedName>
    <definedName name="TOTDIFF" localSheetId="13">'DM 81_2019'!#REF!</definedName>
    <definedName name="TOTDIFF" localSheetId="14">'DM 81_2020'!#REF!</definedName>
    <definedName name="TOTDIFF" localSheetId="15">'DM 81_2021'!#REF!</definedName>
    <definedName name="TOTDIFF" localSheetId="16">'DM 81_2022'!#REF!</definedName>
    <definedName name="TOTDIFF" localSheetId="17">'DM 81_2023'!#REF!</definedName>
    <definedName name="TOTDIFF" localSheetId="18">'DM 81_2024'!#REF!</definedName>
    <definedName name="TOTDIFF" localSheetId="19">'DM 81_2025'!#REF!</definedName>
    <definedName name="TOTDIFF" localSheetId="20">'DM 81_2026'!#REF!</definedName>
    <definedName name="TOTDIFF" localSheetId="21">'DM 81_2027'!#REF!</definedName>
    <definedName name="TOTDIFF" localSheetId="22">'DM 81_2028'!#REF!</definedName>
    <definedName name="TOTDIFF" localSheetId="32">'PR FESR 21-27_autobus_2025'!#REF!</definedName>
    <definedName name="TOTDIFF" localSheetId="33">'PR FESR 21-27_autobus_2026'!#REF!</definedName>
    <definedName name="TOTDIFF" localSheetId="34">'PR FESR 21-27_autobus_2027'!#REF!</definedName>
    <definedName name="TOTDIFF" localSheetId="35">'PR FESR 21-27_infrastr_2025'!#REF!</definedName>
    <definedName name="TOTDIFF" localSheetId="36">'PR FESR 21-27_infrastr_2026'!#REF!</definedName>
    <definedName name="TOTDIFF" localSheetId="37">'PR FESR 21-27_infrastr_2027'!#REF!</definedName>
    <definedName name="TOTDIFF" localSheetId="0">'[1]DM 223_2018'!#REF!</definedName>
    <definedName name="TOTDIFF" localSheetId="43">'DM 223_2018'!#REF!</definedName>
    <definedName name="TOTDIFF">'DM 223_2018'!#REF!</definedName>
    <definedName name="TOTIMP" localSheetId="2">'DM 223_2019'!$B$7</definedName>
    <definedName name="TOTIMP" localSheetId="3">'DM 223_2020'!$B$7</definedName>
    <definedName name="TOTIMP" localSheetId="4">'DM 223_2021'!$B$7</definedName>
    <definedName name="TOTIMP" localSheetId="5">'DM 223_2022'!$B$7</definedName>
    <definedName name="TOTIMP" localSheetId="6">'DM 223_2023'!$B$7</definedName>
    <definedName name="TOTIMP" localSheetId="7">'DM 223_2024'!$B$7</definedName>
    <definedName name="TOTIMP" localSheetId="8">'DM 223_2024 bis'!$B$7</definedName>
    <definedName name="TOTIMP" localSheetId="9">'DM 223_2025'!$B$7</definedName>
    <definedName name="TOTIMP" localSheetId="10">'DM 223_2026'!$B$7</definedName>
    <definedName name="TOTIMP" localSheetId="11">'DM 223_2027'!$B$7</definedName>
    <definedName name="TOTIMP" localSheetId="12">'DM 223_2028'!$B$7</definedName>
    <definedName name="TOTIMP" localSheetId="28">'DM 256_2023'!$B$7</definedName>
    <definedName name="TOTIMP" localSheetId="29">'DM 256_2024'!$B$7</definedName>
    <definedName name="TOTIMP" localSheetId="30">'DM 256_2025'!$B$7</definedName>
    <definedName name="TOTIMP" localSheetId="31">'DM 256_2026'!$B$7</definedName>
    <definedName name="TOTIMP" localSheetId="23">'DM 315_2022'!$B$7</definedName>
    <definedName name="TOTIMP" localSheetId="24">'DM 315_2023'!$B$7</definedName>
    <definedName name="TOTIMP" localSheetId="25">'DM 315_2024'!$B$7</definedName>
    <definedName name="TOTIMP" localSheetId="26">'DM 315_2025'!$B$7</definedName>
    <definedName name="TOTIMP" localSheetId="27">'DM 315_2026'!$B$7</definedName>
    <definedName name="TOTIMP" localSheetId="13">'DM 81_2019'!$B$7</definedName>
    <definedName name="TOTIMP" localSheetId="14">'DM 81_2020'!$B$7</definedName>
    <definedName name="TOTIMP" localSheetId="15">'DM 81_2021'!$B$7</definedName>
    <definedName name="TOTIMP" localSheetId="16">'DM 81_2022'!$B$7</definedName>
    <definedName name="TOTIMP" localSheetId="17">'DM 81_2023'!$B$7</definedName>
    <definedName name="TOTIMP" localSheetId="18">'DM 81_2024'!$B$7</definedName>
    <definedName name="TOTIMP" localSheetId="19">'DM 81_2025'!$B$7</definedName>
    <definedName name="TOTIMP" localSheetId="20">'DM 81_2026'!$B$7</definedName>
    <definedName name="TOTIMP" localSheetId="21">'DM 81_2027'!$B$7</definedName>
    <definedName name="TOTIMP" localSheetId="22">'DM 81_2028'!$B$7</definedName>
    <definedName name="TOTIMP" localSheetId="32">'PR FESR 21-27_autobus_2025'!$B$7</definedName>
    <definedName name="TOTIMP" localSheetId="33">'PR FESR 21-27_autobus_2026'!$B$7</definedName>
    <definedName name="TOTIMP" localSheetId="34">'PR FESR 21-27_autobus_2027'!$B$7</definedName>
    <definedName name="TOTIMP" localSheetId="35">'PR FESR 21-27_infrastr_2025'!$B$7</definedName>
    <definedName name="TOTIMP" localSheetId="36">'PR FESR 21-27_infrastr_2026'!$B$7</definedName>
    <definedName name="TOTIMP" localSheetId="37">'PR FESR 21-27_infrastr_2027'!$B$7</definedName>
    <definedName name="TOTIMP" localSheetId="0">'[1]DM 223_2018'!$B$7</definedName>
    <definedName name="TOTIMP">'DM 223_2018'!$B$7</definedName>
    <definedName name="TOTMEZZI" localSheetId="7">#REF!</definedName>
    <definedName name="TOTMEZZI" localSheetId="8">#REF!</definedName>
    <definedName name="TOTMEZZI" localSheetId="9">#REF!</definedName>
    <definedName name="TOTMEZZI" localSheetId="10">#REF!</definedName>
    <definedName name="TOTMEZZI" localSheetId="11">#REF!</definedName>
    <definedName name="TOTMEZZI" localSheetId="12">#REF!</definedName>
    <definedName name="TOTMEZZI" localSheetId="28">#REF!</definedName>
    <definedName name="TOTMEZZI" localSheetId="29">#REF!</definedName>
    <definedName name="TOTMEZZI" localSheetId="30">#REF!</definedName>
    <definedName name="TOTMEZZI" localSheetId="31">#REF!</definedName>
    <definedName name="TOTMEZZI" localSheetId="25">#REF!</definedName>
    <definedName name="TOTMEZZI" localSheetId="26">#REF!</definedName>
    <definedName name="TOTMEZZI" localSheetId="27">#REF!</definedName>
    <definedName name="TOTMEZZI" localSheetId="18">#REF!</definedName>
    <definedName name="TOTMEZZI" localSheetId="19">#REF!</definedName>
    <definedName name="TOTMEZZI" localSheetId="20">#REF!</definedName>
    <definedName name="TOTMEZZI" localSheetId="21">#REF!</definedName>
    <definedName name="TOTMEZZI" localSheetId="22">#REF!</definedName>
    <definedName name="TOTMEZZI" localSheetId="32">#REF!</definedName>
    <definedName name="TOTMEZZI" localSheetId="33">#REF!</definedName>
    <definedName name="TOTMEZZI" localSheetId="34">#REF!</definedName>
    <definedName name="TOTMEZZI" localSheetId="35">#REF!</definedName>
    <definedName name="TOTMEZZI" localSheetId="36">#REF!</definedName>
    <definedName name="TOTMEZZI" localSheetId="37">#REF!</definedName>
    <definedName name="TOTMEZZI" localSheetId="0">#REF!</definedName>
    <definedName name="TOTMEZZI" localSheetId="43">#REF!</definedName>
    <definedName name="TOTMEZZI">#REF!</definedName>
    <definedName name="TOTMEZZI2" localSheetId="7">#REF!</definedName>
    <definedName name="TOTMEZZI2" localSheetId="8">#REF!</definedName>
    <definedName name="TOTMEZZI2" localSheetId="9">#REF!</definedName>
    <definedName name="TOTMEZZI2" localSheetId="10">#REF!</definedName>
    <definedName name="TOTMEZZI2" localSheetId="11">#REF!</definedName>
    <definedName name="TOTMEZZI2" localSheetId="12">#REF!</definedName>
    <definedName name="TOTMEZZI2" localSheetId="28">#REF!</definedName>
    <definedName name="TOTMEZZI2" localSheetId="29">#REF!</definedName>
    <definedName name="TOTMEZZI2" localSheetId="30">#REF!</definedName>
    <definedName name="TOTMEZZI2" localSheetId="31">#REF!</definedName>
    <definedName name="TOTMEZZI2" localSheetId="25">#REF!</definedName>
    <definedName name="TOTMEZZI2" localSheetId="26">#REF!</definedName>
    <definedName name="TOTMEZZI2" localSheetId="27">#REF!</definedName>
    <definedName name="TOTMEZZI2" localSheetId="18">#REF!</definedName>
    <definedName name="TOTMEZZI2" localSheetId="19">#REF!</definedName>
    <definedName name="TOTMEZZI2" localSheetId="20">#REF!</definedName>
    <definedName name="TOTMEZZI2" localSheetId="21">#REF!</definedName>
    <definedName name="TOTMEZZI2" localSheetId="22">#REF!</definedName>
    <definedName name="TOTMEZZI2" localSheetId="32">#REF!</definedName>
    <definedName name="TOTMEZZI2" localSheetId="33">#REF!</definedName>
    <definedName name="TOTMEZZI2" localSheetId="34">#REF!</definedName>
    <definedName name="TOTMEZZI2" localSheetId="35">#REF!</definedName>
    <definedName name="TOTMEZZI2" localSheetId="36">#REF!</definedName>
    <definedName name="TOTMEZZI2" localSheetId="37">#REF!</definedName>
    <definedName name="TOTMEZZI2" localSheetId="0">#REF!</definedName>
    <definedName name="TOTMEZZI2" localSheetId="43">#REF!</definedName>
    <definedName name="TOTMEZZI2">#REF!</definedName>
    <definedName name="TOTORGAN" localSheetId="2">'DM 223_2019'!$B$13</definedName>
    <definedName name="TOTORGAN" localSheetId="3">'DM 223_2020'!$B$13</definedName>
    <definedName name="TOTORGAN" localSheetId="4">'DM 223_2021'!$B$13</definedName>
    <definedName name="TOTORGAN" localSheetId="5">'DM 223_2022'!$B$13</definedName>
    <definedName name="TOTORGAN" localSheetId="6">'DM 223_2023'!$B$13</definedName>
    <definedName name="TOTORGAN" localSheetId="7">'DM 223_2024'!$B$13</definedName>
    <definedName name="TOTORGAN" localSheetId="8">'DM 223_2024 bis'!$B$13</definedName>
    <definedName name="TOTORGAN" localSheetId="9">'DM 223_2025'!$B$13</definedName>
    <definedName name="TOTORGAN" localSheetId="10">'DM 223_2026'!$B$13</definedName>
    <definedName name="TOTORGAN" localSheetId="11">'DM 223_2027'!$B$13</definedName>
    <definedName name="TOTORGAN" localSheetId="12">'DM 223_2028'!$B$13</definedName>
    <definedName name="TOTORGAN" localSheetId="28">'DM 256_2023'!$B$13</definedName>
    <definedName name="TOTORGAN" localSheetId="29">'DM 256_2024'!$B$13</definedName>
    <definedName name="TOTORGAN" localSheetId="30">'DM 256_2025'!$B$13</definedName>
    <definedName name="TOTORGAN" localSheetId="31">'DM 256_2026'!$B$13</definedName>
    <definedName name="TOTORGAN" localSheetId="23">'DM 315_2022'!$B$13</definedName>
    <definedName name="TOTORGAN" localSheetId="24">'DM 315_2023'!$B$13</definedName>
    <definedName name="TOTORGAN" localSheetId="25">'DM 315_2024'!$B$13</definedName>
    <definedName name="TOTORGAN" localSheetId="26">'DM 315_2025'!$B$13</definedName>
    <definedName name="TOTORGAN" localSheetId="27">'DM 315_2026'!$B$13</definedName>
    <definedName name="TOTORGAN" localSheetId="13">'DM 81_2019'!$B$13</definedName>
    <definedName name="TOTORGAN" localSheetId="14">'DM 81_2020'!$B$13</definedName>
    <definedName name="TOTORGAN" localSheetId="15">'DM 81_2021'!$B$13</definedName>
    <definedName name="TOTORGAN" localSheetId="16">'DM 81_2022'!$B$13</definedName>
    <definedName name="TOTORGAN" localSheetId="17">'DM 81_2023'!$B$13</definedName>
    <definedName name="TOTORGAN" localSheetId="18">'DM 81_2024'!$B$13</definedName>
    <definedName name="TOTORGAN" localSheetId="19">'DM 81_2025'!$B$13</definedName>
    <definedName name="TOTORGAN" localSheetId="20">'DM 81_2026'!$B$13</definedName>
    <definedName name="TOTORGAN" localSheetId="21">'DM 81_2027'!$B$13</definedName>
    <definedName name="TOTORGAN" localSheetId="22">'DM 81_2028'!$B$13</definedName>
    <definedName name="TOTORGAN" localSheetId="32">'PR FESR 21-27_autobus_2025'!$B$13</definedName>
    <definedName name="TOTORGAN" localSheetId="33">'PR FESR 21-27_autobus_2026'!$B$13</definedName>
    <definedName name="TOTORGAN" localSheetId="34">'PR FESR 21-27_autobus_2027'!$B$13</definedName>
    <definedName name="TOTORGAN" localSheetId="35">'PR FESR 21-27_infrastr_2025'!$B$13</definedName>
    <definedName name="TOTORGAN" localSheetId="36">'PR FESR 21-27_infrastr_2026'!$B$13</definedName>
    <definedName name="TOTORGAN" localSheetId="37">'PR FESR 21-27_infrastr_2027'!$B$13</definedName>
    <definedName name="TOTORGAN">'DM 223_2018'!$B$13</definedName>
    <definedName name="TOTRINNOVI" localSheetId="2">'DM 223_2019'!$C$13</definedName>
    <definedName name="TOTRINNOVI" localSheetId="3">'DM 223_2020'!$C$13</definedName>
    <definedName name="TOTRINNOVI" localSheetId="4">'DM 223_2021'!$C$13</definedName>
    <definedName name="TOTRINNOVI" localSheetId="5">'DM 223_2022'!$C$13</definedName>
    <definedName name="TOTRINNOVI" localSheetId="6">'DM 223_2023'!$C$13</definedName>
    <definedName name="TOTRINNOVI" localSheetId="7">'DM 223_2024'!$C$13</definedName>
    <definedName name="TOTRINNOVI" localSheetId="8">'DM 223_2024 bis'!$C$13</definedName>
    <definedName name="TOTRINNOVI" localSheetId="9">'DM 223_2025'!$C$13</definedName>
    <definedName name="TOTRINNOVI" localSheetId="10">'DM 223_2026'!$C$13</definedName>
    <definedName name="TOTRINNOVI" localSheetId="11">'DM 223_2027'!$C$13</definedName>
    <definedName name="TOTRINNOVI" localSheetId="12">'DM 223_2028'!$C$13</definedName>
    <definedName name="TOTRINNOVI" localSheetId="28">'DM 256_2023'!$C$13</definedName>
    <definedName name="TOTRINNOVI" localSheetId="29">'DM 256_2024'!$C$13</definedName>
    <definedName name="TOTRINNOVI" localSheetId="30">'DM 256_2025'!$C$13</definedName>
    <definedName name="TOTRINNOVI" localSheetId="31">'DM 256_2026'!$C$13</definedName>
    <definedName name="TOTRINNOVI" localSheetId="23">'DM 315_2022'!$C$13</definedName>
    <definedName name="TOTRINNOVI" localSheetId="24">'DM 315_2023'!$C$13</definedName>
    <definedName name="TOTRINNOVI" localSheetId="25">'DM 315_2024'!$C$13</definedName>
    <definedName name="TOTRINNOVI" localSheetId="26">'DM 315_2025'!$C$13</definedName>
    <definedName name="TOTRINNOVI" localSheetId="27">'DM 315_2026'!$C$13</definedName>
    <definedName name="TOTRINNOVI" localSheetId="13">'DM 81_2019'!$C$13</definedName>
    <definedName name="TOTRINNOVI" localSheetId="14">'DM 81_2020'!$C$13</definedName>
    <definedName name="TOTRINNOVI" localSheetId="15">'DM 81_2021'!$C$13</definedName>
    <definedName name="TOTRINNOVI" localSheetId="16">'DM 81_2022'!$C$13</definedName>
    <definedName name="TOTRINNOVI" localSheetId="17">'DM 81_2023'!$C$13</definedName>
    <definedName name="TOTRINNOVI" localSheetId="18">'DM 81_2024'!$C$13</definedName>
    <definedName name="TOTRINNOVI" localSheetId="19">'DM 81_2025'!$C$13</definedName>
    <definedName name="TOTRINNOVI" localSheetId="20">'DM 81_2026'!$C$13</definedName>
    <definedName name="TOTRINNOVI" localSheetId="21">'DM 81_2027'!$C$13</definedName>
    <definedName name="TOTRINNOVI" localSheetId="22">'DM 81_2028'!$C$13</definedName>
    <definedName name="TOTRINNOVI" localSheetId="32">'PR FESR 21-27_autobus_2025'!$C$13</definedName>
    <definedName name="TOTRINNOVI" localSheetId="33">'PR FESR 21-27_autobus_2026'!$C$13</definedName>
    <definedName name="TOTRINNOVI" localSheetId="34">'PR FESR 21-27_autobus_2027'!$C$13</definedName>
    <definedName name="TOTRINNOVI" localSheetId="35">'PR FESR 21-27_infrastr_2025'!$C$13</definedName>
    <definedName name="TOTRINNOVI" localSheetId="36">'PR FESR 21-27_infrastr_2026'!$C$13</definedName>
    <definedName name="TOTRINNOVI" localSheetId="37">'PR FESR 21-27_infrastr_2027'!$C$13</definedName>
    <definedName name="TOTRINNOVI">'DM 223_2018'!$C$13</definedName>
    <definedName name="totrip" localSheetId="7">[2]AZIENDE!#REF!</definedName>
    <definedName name="totrip" localSheetId="8">[2]AZIENDE!#REF!</definedName>
    <definedName name="totrip" localSheetId="9">[2]AZIENDE!#REF!</definedName>
    <definedName name="totrip" localSheetId="10">[2]AZIENDE!#REF!</definedName>
    <definedName name="totrip" localSheetId="11">[2]AZIENDE!#REF!</definedName>
    <definedName name="totrip" localSheetId="12">[2]AZIENDE!#REF!</definedName>
    <definedName name="totrip" localSheetId="28">[2]AZIENDE!#REF!</definedName>
    <definedName name="totrip" localSheetId="29">[2]AZIENDE!#REF!</definedName>
    <definedName name="totrip" localSheetId="30">[2]AZIENDE!#REF!</definedName>
    <definedName name="totrip" localSheetId="31">[2]AZIENDE!#REF!</definedName>
    <definedName name="totrip" localSheetId="25">[2]AZIENDE!#REF!</definedName>
    <definedName name="totrip" localSheetId="26">[2]AZIENDE!#REF!</definedName>
    <definedName name="totrip" localSheetId="27">[2]AZIENDE!#REF!</definedName>
    <definedName name="totrip" localSheetId="18">[2]AZIENDE!#REF!</definedName>
    <definedName name="totrip" localSheetId="19">[2]AZIENDE!#REF!</definedName>
    <definedName name="totrip" localSheetId="20">[2]AZIENDE!#REF!</definedName>
    <definedName name="totrip" localSheetId="21">[2]AZIENDE!#REF!</definedName>
    <definedName name="totrip" localSheetId="22">[2]AZIENDE!#REF!</definedName>
    <definedName name="totrip" localSheetId="32">[2]AZIENDE!#REF!</definedName>
    <definedName name="totrip" localSheetId="33">[2]AZIENDE!#REF!</definedName>
    <definedName name="totrip" localSheetId="34">[2]AZIENDE!#REF!</definedName>
    <definedName name="totrip" localSheetId="35">[2]AZIENDE!#REF!</definedName>
    <definedName name="totrip" localSheetId="36">[2]AZIENDE!#REF!</definedName>
    <definedName name="totrip" localSheetId="37">[2]AZIENDE!#REF!</definedName>
    <definedName name="totrip" localSheetId="43">[2]AZIENDE!#REF!</definedName>
    <definedName name="totrip">[2]AZIENDE!#REF!</definedName>
    <definedName name="TOTRIP2" localSheetId="7">[2]AZIENDE!#REF!</definedName>
    <definedName name="TOTRIP2" localSheetId="8">[2]AZIENDE!#REF!</definedName>
    <definedName name="TOTRIP2" localSheetId="9">[2]AZIENDE!#REF!</definedName>
    <definedName name="TOTRIP2" localSheetId="10">[2]AZIENDE!#REF!</definedName>
    <definedName name="TOTRIP2" localSheetId="11">[2]AZIENDE!#REF!</definedName>
    <definedName name="TOTRIP2" localSheetId="12">[2]AZIENDE!#REF!</definedName>
    <definedName name="TOTRIP2" localSheetId="28">[2]AZIENDE!#REF!</definedName>
    <definedName name="TOTRIP2" localSheetId="29">[2]AZIENDE!#REF!</definedName>
    <definedName name="TOTRIP2" localSheetId="30">[2]AZIENDE!#REF!</definedName>
    <definedName name="TOTRIP2" localSheetId="31">[2]AZIENDE!#REF!</definedName>
    <definedName name="TOTRIP2" localSheetId="25">[2]AZIENDE!#REF!</definedName>
    <definedName name="TOTRIP2" localSheetId="26">[2]AZIENDE!#REF!</definedName>
    <definedName name="TOTRIP2" localSheetId="27">[2]AZIENDE!#REF!</definedName>
    <definedName name="TOTRIP2" localSheetId="18">[2]AZIENDE!#REF!</definedName>
    <definedName name="TOTRIP2" localSheetId="19">[2]AZIENDE!#REF!</definedName>
    <definedName name="TOTRIP2" localSheetId="20">[2]AZIENDE!#REF!</definedName>
    <definedName name="TOTRIP2" localSheetId="21">[2]AZIENDE!#REF!</definedName>
    <definedName name="TOTRIP2" localSheetId="22">[2]AZIENDE!#REF!</definedName>
    <definedName name="TOTRIP2" localSheetId="32">[2]AZIENDE!#REF!</definedName>
    <definedName name="TOTRIP2" localSheetId="33">[2]AZIENDE!#REF!</definedName>
    <definedName name="TOTRIP2" localSheetId="34">[2]AZIENDE!#REF!</definedName>
    <definedName name="TOTRIP2" localSheetId="35">[2]AZIENDE!#REF!</definedName>
    <definedName name="TOTRIP2" localSheetId="36">[2]AZIENDE!#REF!</definedName>
    <definedName name="TOTRIP2" localSheetId="37">[2]AZIENDE!#REF!</definedName>
    <definedName name="TOTRIP2" localSheetId="43">[2]AZIENDE!#REF!</definedName>
    <definedName name="TOTRIP2">[2]AZIENDE!#REF!</definedName>
    <definedName name="TOTRIP3" localSheetId="7">[4]Comuni!#REF!</definedName>
    <definedName name="TOTRIP3" localSheetId="8">[4]Comuni!#REF!</definedName>
    <definedName name="TOTRIP3" localSheetId="9">[4]Comuni!#REF!</definedName>
    <definedName name="TOTRIP3" localSheetId="10">[4]Comuni!#REF!</definedName>
    <definedName name="TOTRIP3" localSheetId="11">[4]Comuni!#REF!</definedName>
    <definedName name="TOTRIP3" localSheetId="12">[4]Comuni!#REF!</definedName>
    <definedName name="TOTRIP3" localSheetId="28">[4]Comuni!#REF!</definedName>
    <definedName name="TOTRIP3" localSheetId="29">[4]Comuni!#REF!</definedName>
    <definedName name="TOTRIP3" localSheetId="30">[4]Comuni!#REF!</definedName>
    <definedName name="TOTRIP3" localSheetId="31">[4]Comuni!#REF!</definedName>
    <definedName name="TOTRIP3" localSheetId="25">[4]Comuni!#REF!</definedName>
    <definedName name="TOTRIP3" localSheetId="26">[4]Comuni!#REF!</definedName>
    <definedName name="TOTRIP3" localSheetId="27">[4]Comuni!#REF!</definedName>
    <definedName name="TOTRIP3" localSheetId="18">[4]Comuni!#REF!</definedName>
    <definedName name="TOTRIP3" localSheetId="19">[4]Comuni!#REF!</definedName>
    <definedName name="TOTRIP3" localSheetId="20">[4]Comuni!#REF!</definedName>
    <definedName name="TOTRIP3" localSheetId="21">[4]Comuni!#REF!</definedName>
    <definedName name="TOTRIP3" localSheetId="22">[4]Comuni!#REF!</definedName>
    <definedName name="TOTRIP3" localSheetId="32">[4]Comuni!#REF!</definedName>
    <definedName name="TOTRIP3" localSheetId="33">[4]Comuni!#REF!</definedName>
    <definedName name="TOTRIP3" localSheetId="34">[4]Comuni!#REF!</definedName>
    <definedName name="TOTRIP3" localSheetId="35">[4]Comuni!#REF!</definedName>
    <definedName name="TOTRIP3" localSheetId="36">[4]Comuni!#REF!</definedName>
    <definedName name="TOTRIP3" localSheetId="37">[4]Comuni!#REF!</definedName>
    <definedName name="TOTRIP3" localSheetId="43">[4]Comuni!#REF!</definedName>
    <definedName name="TOTRIP3">[4]Comuni!#REF!</definedName>
    <definedName name="totripcom">[3]Aziende!$K$22</definedName>
    <definedName name="totripcom2">[3]Aziende!$L$27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S42" i="59" l="1"/>
  <c r="O42" i="59"/>
  <c r="O41" i="59"/>
  <c r="C41" i="59"/>
  <c r="B41" i="59"/>
  <c r="R40" i="59"/>
  <c r="M40" i="59"/>
  <c r="L40" i="59"/>
  <c r="B40" i="59"/>
  <c r="R39" i="59"/>
  <c r="M39" i="59"/>
  <c r="L39" i="59"/>
  <c r="B39" i="59"/>
  <c r="R38" i="59"/>
  <c r="M38" i="59"/>
  <c r="L38" i="59"/>
  <c r="B38" i="59"/>
  <c r="R37" i="59"/>
  <c r="M37" i="59"/>
  <c r="L37" i="59"/>
  <c r="B37" i="59"/>
  <c r="R36" i="59"/>
  <c r="M36" i="59"/>
  <c r="L36" i="59"/>
  <c r="B36" i="59"/>
  <c r="R35" i="59"/>
  <c r="M35" i="59"/>
  <c r="L35" i="59"/>
  <c r="B35" i="59"/>
  <c r="R34" i="59"/>
  <c r="M34" i="59"/>
  <c r="L34" i="59"/>
  <c r="B34" i="59"/>
  <c r="R33" i="59"/>
  <c r="M33" i="59"/>
  <c r="L33" i="59"/>
  <c r="B33" i="59"/>
  <c r="R32" i="59"/>
  <c r="M32" i="59"/>
  <c r="L32" i="59"/>
  <c r="B32" i="59"/>
  <c r="R31" i="59"/>
  <c r="M31" i="59"/>
  <c r="L31" i="59"/>
  <c r="B31" i="59"/>
  <c r="S29" i="59"/>
  <c r="R29" i="59"/>
  <c r="M29" i="59"/>
  <c r="S28" i="59"/>
  <c r="R28" i="59"/>
  <c r="M28" i="59"/>
  <c r="S27" i="59"/>
  <c r="R27" i="59"/>
  <c r="M27" i="59"/>
  <c r="S26" i="59"/>
  <c r="R26" i="59"/>
  <c r="M26" i="59"/>
  <c r="S25" i="59"/>
  <c r="R25" i="59"/>
  <c r="M25" i="59"/>
  <c r="S24" i="59"/>
  <c r="R24" i="59"/>
  <c r="M24" i="59"/>
  <c r="S23" i="59"/>
  <c r="R23" i="59"/>
  <c r="M23" i="59"/>
  <c r="S22" i="59"/>
  <c r="R22" i="59"/>
  <c r="M22" i="59"/>
  <c r="S21" i="59"/>
  <c r="R21" i="59"/>
  <c r="M21" i="59"/>
  <c r="S20" i="59"/>
  <c r="R20" i="59"/>
  <c r="M20" i="59"/>
  <c r="S19" i="59"/>
  <c r="R19" i="59"/>
  <c r="M19" i="59"/>
  <c r="S18" i="59"/>
  <c r="R18" i="59"/>
  <c r="M18" i="59"/>
  <c r="S17" i="59"/>
  <c r="R17" i="59"/>
  <c r="M17" i="59"/>
  <c r="S16" i="59"/>
  <c r="R16" i="59"/>
  <c r="M16" i="59"/>
  <c r="S15" i="59"/>
  <c r="S41" i="59" s="1"/>
  <c r="S43" i="59" s="1"/>
  <c r="R15" i="59"/>
  <c r="M15" i="59"/>
  <c r="C13" i="59"/>
  <c r="B13" i="59"/>
  <c r="A10" i="59"/>
  <c r="F8" i="59"/>
  <c r="B6" i="59"/>
  <c r="B8" i="59" s="1"/>
  <c r="D141" i="5"/>
  <c r="D140" i="5"/>
  <c r="D139" i="5"/>
  <c r="D138" i="5"/>
  <c r="D137" i="5"/>
  <c r="T35" i="59" l="1"/>
  <c r="T36" i="59"/>
  <c r="T39" i="59"/>
  <c r="T32" i="59"/>
  <c r="T29" i="59"/>
  <c r="T34" i="59"/>
  <c r="T26" i="59"/>
  <c r="T27" i="59"/>
  <c r="T40" i="59"/>
  <c r="T24" i="59"/>
  <c r="T33" i="59"/>
  <c r="T37" i="59"/>
  <c r="T18" i="59"/>
  <c r="T16" i="59"/>
  <c r="T31" i="59"/>
  <c r="T25" i="59"/>
  <c r="T21" i="59"/>
  <c r="T19" i="59"/>
  <c r="T17" i="59"/>
  <c r="T22" i="59"/>
  <c r="T38" i="59"/>
  <c r="T15" i="59"/>
  <c r="T20" i="59"/>
  <c r="T23" i="59"/>
  <c r="T28" i="59"/>
  <c r="B10" i="59"/>
  <c r="B7" i="59"/>
  <c r="T42" i="59" l="1"/>
  <c r="T41" i="59"/>
  <c r="T43" i="59" s="1"/>
  <c r="F7" i="59" s="1"/>
  <c r="R29" i="44" l="1"/>
  <c r="Q29" i="44"/>
  <c r="R28" i="44"/>
  <c r="Q28" i="44"/>
  <c r="R27" i="44"/>
  <c r="Q27" i="44"/>
  <c r="R26" i="44"/>
  <c r="Q26" i="44"/>
  <c r="R25" i="44"/>
  <c r="Q25" i="44"/>
  <c r="R24" i="44"/>
  <c r="Q24" i="44"/>
  <c r="R23" i="44"/>
  <c r="Q23" i="44"/>
  <c r="R22" i="44"/>
  <c r="Q22" i="44"/>
  <c r="R21" i="44"/>
  <c r="Q21" i="44"/>
  <c r="R20" i="44"/>
  <c r="Q20" i="44"/>
  <c r="R19" i="44"/>
  <c r="Q19" i="44"/>
  <c r="R18" i="44"/>
  <c r="Q18" i="44"/>
  <c r="R17" i="44"/>
  <c r="Q17" i="44"/>
  <c r="R16" i="44"/>
  <c r="Q16" i="44"/>
  <c r="R15" i="44"/>
  <c r="Q15" i="44"/>
  <c r="R29" i="43"/>
  <c r="Q29" i="43"/>
  <c r="R28" i="43"/>
  <c r="Q28" i="43"/>
  <c r="R27" i="43"/>
  <c r="Q27" i="43"/>
  <c r="R26" i="43"/>
  <c r="Q26" i="43"/>
  <c r="R25" i="43"/>
  <c r="Q25" i="43"/>
  <c r="R24" i="43"/>
  <c r="Q24" i="43"/>
  <c r="R23" i="43"/>
  <c r="Q23" i="43"/>
  <c r="R22" i="43"/>
  <c r="Q22" i="43"/>
  <c r="R21" i="43"/>
  <c r="Q21" i="43"/>
  <c r="R20" i="43"/>
  <c r="Q20" i="43"/>
  <c r="R19" i="43"/>
  <c r="Q19" i="43"/>
  <c r="R18" i="43"/>
  <c r="Q18" i="43"/>
  <c r="R17" i="43"/>
  <c r="Q17" i="43"/>
  <c r="R16" i="43"/>
  <c r="Q16" i="43"/>
  <c r="R15" i="43"/>
  <c r="Q15" i="43"/>
  <c r="R29" i="42"/>
  <c r="Q29" i="42"/>
  <c r="R28" i="42"/>
  <c r="Q28" i="42"/>
  <c r="R27" i="42"/>
  <c r="Q27" i="42"/>
  <c r="R26" i="42"/>
  <c r="Q26" i="42"/>
  <c r="R25" i="42"/>
  <c r="Q25" i="42"/>
  <c r="R24" i="42"/>
  <c r="Q24" i="42"/>
  <c r="R23" i="42"/>
  <c r="Q23" i="42"/>
  <c r="R22" i="42"/>
  <c r="Q22" i="42"/>
  <c r="R21" i="42"/>
  <c r="Q21" i="42"/>
  <c r="R20" i="42"/>
  <c r="Q20" i="42"/>
  <c r="R19" i="42"/>
  <c r="Q19" i="42"/>
  <c r="R18" i="42"/>
  <c r="Q18" i="42"/>
  <c r="R17" i="42"/>
  <c r="Q17" i="42"/>
  <c r="R16" i="42"/>
  <c r="Q16" i="42"/>
  <c r="R15" i="42"/>
  <c r="Q15" i="42"/>
  <c r="R29" i="41"/>
  <c r="Q29" i="41"/>
  <c r="R28" i="41"/>
  <c r="Q28" i="41"/>
  <c r="R27" i="41"/>
  <c r="Q27" i="41"/>
  <c r="R26" i="41"/>
  <c r="Q26" i="41"/>
  <c r="R25" i="41"/>
  <c r="Q25" i="41"/>
  <c r="R24" i="41"/>
  <c r="Q24" i="41"/>
  <c r="R23" i="41"/>
  <c r="Q23" i="41"/>
  <c r="R22" i="41"/>
  <c r="Q22" i="41"/>
  <c r="R21" i="41"/>
  <c r="Q21" i="41"/>
  <c r="R20" i="41"/>
  <c r="Q20" i="41"/>
  <c r="R19" i="41"/>
  <c r="Q19" i="41"/>
  <c r="R18" i="41"/>
  <c r="Q18" i="41"/>
  <c r="R17" i="41"/>
  <c r="Q17" i="41"/>
  <c r="R16" i="41"/>
  <c r="Q16" i="41"/>
  <c r="R15" i="41"/>
  <c r="Q15" i="41"/>
  <c r="R29" i="16"/>
  <c r="Q29" i="16"/>
  <c r="R28" i="16"/>
  <c r="Q28" i="16"/>
  <c r="R27" i="16"/>
  <c r="Q27" i="16"/>
  <c r="R26" i="16"/>
  <c r="Q26" i="16"/>
  <c r="R25" i="16"/>
  <c r="Q25" i="16"/>
  <c r="R24" i="16"/>
  <c r="Q24" i="16"/>
  <c r="R23" i="16"/>
  <c r="Q23" i="16"/>
  <c r="R22" i="16"/>
  <c r="Q22" i="16"/>
  <c r="R21" i="16"/>
  <c r="Q21" i="16"/>
  <c r="R20" i="16"/>
  <c r="Q20" i="16"/>
  <c r="R19" i="16"/>
  <c r="Q19" i="16"/>
  <c r="R18" i="16"/>
  <c r="Q18" i="16"/>
  <c r="R17" i="16"/>
  <c r="Q17" i="16"/>
  <c r="R16" i="16"/>
  <c r="Q16" i="16"/>
  <c r="R15" i="16"/>
  <c r="Q15" i="16"/>
  <c r="Q29" i="52" l="1"/>
  <c r="Q28" i="52"/>
  <c r="Q27" i="52"/>
  <c r="Q26" i="52"/>
  <c r="Q25" i="52"/>
  <c r="Q24" i="52"/>
  <c r="Q23" i="52"/>
  <c r="Q22" i="52"/>
  <c r="Q21" i="52"/>
  <c r="Q20" i="52"/>
  <c r="Q19" i="52"/>
  <c r="Q18" i="52"/>
  <c r="Q17" i="52"/>
  <c r="Q16" i="52"/>
  <c r="Q15" i="52"/>
  <c r="Q29" i="48"/>
  <c r="Q28" i="48"/>
  <c r="Q27" i="48"/>
  <c r="Q26" i="48"/>
  <c r="Q25" i="48"/>
  <c r="Q24" i="48"/>
  <c r="Q23" i="48"/>
  <c r="Q22" i="48"/>
  <c r="Q21" i="48"/>
  <c r="Q20" i="48"/>
  <c r="Q19" i="48"/>
  <c r="Q18" i="48"/>
  <c r="Q17" i="48"/>
  <c r="Q16" i="48"/>
  <c r="Q15" i="48"/>
  <c r="Q29" i="47"/>
  <c r="Q28" i="47"/>
  <c r="Q27" i="47"/>
  <c r="Q26" i="47"/>
  <c r="Q25" i="47"/>
  <c r="Q24" i="47"/>
  <c r="Q23" i="47"/>
  <c r="Q22" i="47"/>
  <c r="Q21" i="47"/>
  <c r="Q20" i="47"/>
  <c r="Q19" i="47"/>
  <c r="Q18" i="47"/>
  <c r="Q17" i="47"/>
  <c r="Q16" i="47"/>
  <c r="Q15" i="47"/>
  <c r="R29" i="52"/>
  <c r="R28" i="52"/>
  <c r="R27" i="52"/>
  <c r="R26" i="52"/>
  <c r="R25" i="52"/>
  <c r="R24" i="52"/>
  <c r="R23" i="52"/>
  <c r="R22" i="52"/>
  <c r="R21" i="52"/>
  <c r="R20" i="52"/>
  <c r="R19" i="52"/>
  <c r="R18" i="52"/>
  <c r="R17" i="52"/>
  <c r="R16" i="52"/>
  <c r="R15" i="52"/>
  <c r="R29" i="48"/>
  <c r="R28" i="48"/>
  <c r="R27" i="48"/>
  <c r="R26" i="48"/>
  <c r="R25" i="48"/>
  <c r="R24" i="48"/>
  <c r="R23" i="48"/>
  <c r="R22" i="48"/>
  <c r="R21" i="48"/>
  <c r="R20" i="48"/>
  <c r="R19" i="48"/>
  <c r="R18" i="48"/>
  <c r="R17" i="48"/>
  <c r="R16" i="48"/>
  <c r="R15" i="48"/>
  <c r="R29" i="47"/>
  <c r="R28" i="47"/>
  <c r="R27" i="47"/>
  <c r="R26" i="47"/>
  <c r="R25" i="47"/>
  <c r="R24" i="47"/>
  <c r="R23" i="47"/>
  <c r="R22" i="47"/>
  <c r="R21" i="47"/>
  <c r="R20" i="47"/>
  <c r="R19" i="47"/>
  <c r="R18" i="47"/>
  <c r="R17" i="47"/>
  <c r="R16" i="47"/>
  <c r="R15" i="47"/>
  <c r="R29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S29" i="57"/>
  <c r="R29" i="57"/>
  <c r="S28" i="57"/>
  <c r="R28" i="57"/>
  <c r="S27" i="57"/>
  <c r="R27" i="57"/>
  <c r="S26" i="57"/>
  <c r="R26" i="57"/>
  <c r="S25" i="57"/>
  <c r="R25" i="57"/>
  <c r="S24" i="57"/>
  <c r="R24" i="57"/>
  <c r="S23" i="57"/>
  <c r="R23" i="57"/>
  <c r="S22" i="57"/>
  <c r="R22" i="57"/>
  <c r="S21" i="57"/>
  <c r="R21" i="57"/>
  <c r="S20" i="57"/>
  <c r="R20" i="57"/>
  <c r="S19" i="57"/>
  <c r="R19" i="57"/>
  <c r="S18" i="57"/>
  <c r="R18" i="57"/>
  <c r="S17" i="57"/>
  <c r="R17" i="57"/>
  <c r="S16" i="57"/>
  <c r="R16" i="57"/>
  <c r="S15" i="57"/>
  <c r="R15" i="57"/>
  <c r="S29" i="54"/>
  <c r="R29" i="54"/>
  <c r="S28" i="54"/>
  <c r="R28" i="54"/>
  <c r="S27" i="54"/>
  <c r="R27" i="54"/>
  <c r="S26" i="54"/>
  <c r="R26" i="54"/>
  <c r="S25" i="54"/>
  <c r="R25" i="54"/>
  <c r="S24" i="54"/>
  <c r="R24" i="54"/>
  <c r="S23" i="54"/>
  <c r="R23" i="54"/>
  <c r="S22" i="54"/>
  <c r="R22" i="54"/>
  <c r="S21" i="54"/>
  <c r="R21" i="54"/>
  <c r="S20" i="54"/>
  <c r="R20" i="54"/>
  <c r="S19" i="54"/>
  <c r="R19" i="54"/>
  <c r="S18" i="54"/>
  <c r="R18" i="54"/>
  <c r="S17" i="54"/>
  <c r="R17" i="54"/>
  <c r="S16" i="54"/>
  <c r="R16" i="54"/>
  <c r="S15" i="54"/>
  <c r="R15" i="54"/>
  <c r="S29" i="34"/>
  <c r="R29" i="34"/>
  <c r="S28" i="34"/>
  <c r="R28" i="34"/>
  <c r="S27" i="34"/>
  <c r="R27" i="34"/>
  <c r="S26" i="34"/>
  <c r="R26" i="34"/>
  <c r="S25" i="34"/>
  <c r="R25" i="34"/>
  <c r="S24" i="34"/>
  <c r="R24" i="34"/>
  <c r="S23" i="34"/>
  <c r="R23" i="34"/>
  <c r="S22" i="34"/>
  <c r="R22" i="34"/>
  <c r="S21" i="34"/>
  <c r="R21" i="34"/>
  <c r="S20" i="34"/>
  <c r="R20" i="34"/>
  <c r="S19" i="34"/>
  <c r="R19" i="34"/>
  <c r="S18" i="34"/>
  <c r="R18" i="34"/>
  <c r="S17" i="34"/>
  <c r="R17" i="34"/>
  <c r="S16" i="34"/>
  <c r="R16" i="34"/>
  <c r="S15" i="34"/>
  <c r="R15" i="34"/>
  <c r="S29" i="29"/>
  <c r="R29" i="29"/>
  <c r="S28" i="29"/>
  <c r="R28" i="29"/>
  <c r="S27" i="29"/>
  <c r="R27" i="29"/>
  <c r="S26" i="29"/>
  <c r="R26" i="29"/>
  <c r="S25" i="29"/>
  <c r="R25" i="29"/>
  <c r="S24" i="29"/>
  <c r="R24" i="29"/>
  <c r="S23" i="29"/>
  <c r="R23" i="29"/>
  <c r="S22" i="29"/>
  <c r="R22" i="29"/>
  <c r="S21" i="29"/>
  <c r="R21" i="29"/>
  <c r="S20" i="29"/>
  <c r="R20" i="29"/>
  <c r="S19" i="29"/>
  <c r="R19" i="29"/>
  <c r="S18" i="29"/>
  <c r="R18" i="29"/>
  <c r="S17" i="29"/>
  <c r="R17" i="29"/>
  <c r="S16" i="29"/>
  <c r="R16" i="29"/>
  <c r="S15" i="29"/>
  <c r="R15" i="29"/>
  <c r="S29" i="24"/>
  <c r="R29" i="24"/>
  <c r="S28" i="24"/>
  <c r="R28" i="24"/>
  <c r="S27" i="24"/>
  <c r="R27" i="24"/>
  <c r="S26" i="24"/>
  <c r="R26" i="24"/>
  <c r="S25" i="24"/>
  <c r="R25" i="24"/>
  <c r="S24" i="24"/>
  <c r="R24" i="24"/>
  <c r="S23" i="24"/>
  <c r="R23" i="24"/>
  <c r="S22" i="24"/>
  <c r="R22" i="24"/>
  <c r="S21" i="24"/>
  <c r="R21" i="24"/>
  <c r="S20" i="24"/>
  <c r="R20" i="24"/>
  <c r="S19" i="24"/>
  <c r="R19" i="24"/>
  <c r="S18" i="24"/>
  <c r="R18" i="24"/>
  <c r="S17" i="24"/>
  <c r="R17" i="24"/>
  <c r="S16" i="24"/>
  <c r="R16" i="24"/>
  <c r="S15" i="24"/>
  <c r="R15" i="24"/>
  <c r="S29" i="15"/>
  <c r="R29" i="15"/>
  <c r="S28" i="15"/>
  <c r="R28" i="15"/>
  <c r="S27" i="15"/>
  <c r="R27" i="15"/>
  <c r="S26" i="15"/>
  <c r="R26" i="15"/>
  <c r="S25" i="15"/>
  <c r="R25" i="15"/>
  <c r="S24" i="15"/>
  <c r="R24" i="15"/>
  <c r="S23" i="15"/>
  <c r="R23" i="15"/>
  <c r="S22" i="15"/>
  <c r="R22" i="15"/>
  <c r="S21" i="15"/>
  <c r="R21" i="15"/>
  <c r="S20" i="15"/>
  <c r="R20" i="15"/>
  <c r="S19" i="15"/>
  <c r="R19" i="15"/>
  <c r="S18" i="15"/>
  <c r="R18" i="15"/>
  <c r="S17" i="15"/>
  <c r="R17" i="15"/>
  <c r="S16" i="15"/>
  <c r="R16" i="15"/>
  <c r="S15" i="15"/>
  <c r="R15" i="15"/>
  <c r="S29" i="56"/>
  <c r="R29" i="56"/>
  <c r="S28" i="56"/>
  <c r="R28" i="56"/>
  <c r="S27" i="56"/>
  <c r="R27" i="56"/>
  <c r="S26" i="56"/>
  <c r="R26" i="56"/>
  <c r="S25" i="56"/>
  <c r="R25" i="56"/>
  <c r="S24" i="56"/>
  <c r="R24" i="56"/>
  <c r="S23" i="56"/>
  <c r="R23" i="56"/>
  <c r="S22" i="56"/>
  <c r="R22" i="56"/>
  <c r="S21" i="56"/>
  <c r="R21" i="56"/>
  <c r="S20" i="56"/>
  <c r="R20" i="56"/>
  <c r="S19" i="56"/>
  <c r="R19" i="56"/>
  <c r="S18" i="56"/>
  <c r="R18" i="56"/>
  <c r="S17" i="56"/>
  <c r="R17" i="56"/>
  <c r="S16" i="56"/>
  <c r="R16" i="56"/>
  <c r="S15" i="56"/>
  <c r="R15" i="56"/>
  <c r="S29" i="55"/>
  <c r="R29" i="55"/>
  <c r="S28" i="55"/>
  <c r="R28" i="55"/>
  <c r="S27" i="55"/>
  <c r="R27" i="55"/>
  <c r="S26" i="55"/>
  <c r="R26" i="55"/>
  <c r="S25" i="55"/>
  <c r="R25" i="55"/>
  <c r="S24" i="55"/>
  <c r="R24" i="55"/>
  <c r="S23" i="55"/>
  <c r="R23" i="55"/>
  <c r="S22" i="55"/>
  <c r="R22" i="55"/>
  <c r="S21" i="55"/>
  <c r="R21" i="55"/>
  <c r="S20" i="55"/>
  <c r="R20" i="55"/>
  <c r="S19" i="55"/>
  <c r="R19" i="55"/>
  <c r="S18" i="55"/>
  <c r="R18" i="55"/>
  <c r="S17" i="55"/>
  <c r="R17" i="55"/>
  <c r="S16" i="55"/>
  <c r="R16" i="55"/>
  <c r="S15" i="55"/>
  <c r="R15" i="55"/>
  <c r="S29" i="35"/>
  <c r="R29" i="35"/>
  <c r="S28" i="35"/>
  <c r="R28" i="35"/>
  <c r="S27" i="35"/>
  <c r="R27" i="35"/>
  <c r="S26" i="35"/>
  <c r="R26" i="35"/>
  <c r="S25" i="35"/>
  <c r="R25" i="35"/>
  <c r="S24" i="35"/>
  <c r="R24" i="35"/>
  <c r="S23" i="35"/>
  <c r="R23" i="35"/>
  <c r="S22" i="35"/>
  <c r="R22" i="35"/>
  <c r="S21" i="35"/>
  <c r="R21" i="35"/>
  <c r="S20" i="35"/>
  <c r="R20" i="35"/>
  <c r="S19" i="35"/>
  <c r="R19" i="35"/>
  <c r="S18" i="35"/>
  <c r="R18" i="35"/>
  <c r="S17" i="35"/>
  <c r="R17" i="35"/>
  <c r="S16" i="35"/>
  <c r="R16" i="35"/>
  <c r="S15" i="35"/>
  <c r="R15" i="35"/>
  <c r="S29" i="30"/>
  <c r="R29" i="30"/>
  <c r="S28" i="30"/>
  <c r="R28" i="30"/>
  <c r="S27" i="30"/>
  <c r="R27" i="30"/>
  <c r="S26" i="30"/>
  <c r="R26" i="30"/>
  <c r="S25" i="30"/>
  <c r="R25" i="30"/>
  <c r="S24" i="30"/>
  <c r="R24" i="30"/>
  <c r="S23" i="30"/>
  <c r="R23" i="30"/>
  <c r="S22" i="30"/>
  <c r="R22" i="30"/>
  <c r="S21" i="30"/>
  <c r="R21" i="30"/>
  <c r="S20" i="30"/>
  <c r="R20" i="30"/>
  <c r="S19" i="30"/>
  <c r="R19" i="30"/>
  <c r="S18" i="30"/>
  <c r="R18" i="30"/>
  <c r="S17" i="30"/>
  <c r="R17" i="30"/>
  <c r="S16" i="30"/>
  <c r="R16" i="30"/>
  <c r="S15" i="30"/>
  <c r="R15" i="30"/>
  <c r="S29" i="25"/>
  <c r="R29" i="25"/>
  <c r="S28" i="25"/>
  <c r="R28" i="25"/>
  <c r="S27" i="25"/>
  <c r="R27" i="25"/>
  <c r="S26" i="25"/>
  <c r="R26" i="25"/>
  <c r="S25" i="25"/>
  <c r="R25" i="25"/>
  <c r="S24" i="25"/>
  <c r="R24" i="25"/>
  <c r="S23" i="25"/>
  <c r="R23" i="25"/>
  <c r="S22" i="25"/>
  <c r="R22" i="25"/>
  <c r="S21" i="25"/>
  <c r="R21" i="25"/>
  <c r="S20" i="25"/>
  <c r="R20" i="25"/>
  <c r="S19" i="25"/>
  <c r="R19" i="25"/>
  <c r="S18" i="25"/>
  <c r="R18" i="25"/>
  <c r="S17" i="25"/>
  <c r="R17" i="25"/>
  <c r="S16" i="25"/>
  <c r="R16" i="25"/>
  <c r="R15" i="25"/>
  <c r="S15" i="25"/>
  <c r="O67" i="58" l="1"/>
  <c r="O66" i="58"/>
  <c r="O64" i="58"/>
  <c r="O62" i="58"/>
  <c r="O61" i="58"/>
  <c r="O60" i="58"/>
  <c r="O59" i="58"/>
  <c r="O58" i="58"/>
  <c r="O57" i="58"/>
  <c r="O56" i="58"/>
  <c r="O55" i="58"/>
  <c r="O54" i="58"/>
  <c r="O53" i="58"/>
  <c r="O51" i="58"/>
  <c r="O49" i="58"/>
  <c r="O47" i="58"/>
  <c r="O45" i="58"/>
  <c r="O43" i="58"/>
  <c r="O42" i="58"/>
  <c r="O41" i="58"/>
  <c r="O40" i="58"/>
  <c r="O39" i="58"/>
  <c r="O38" i="58"/>
  <c r="O37" i="58"/>
  <c r="O36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O7" i="58"/>
  <c r="O6" i="58"/>
  <c r="O5" i="58"/>
  <c r="O4" i="58"/>
  <c r="O3" i="58"/>
  <c r="O2" i="58"/>
  <c r="K39" i="58"/>
  <c r="K38" i="58"/>
  <c r="K37" i="58"/>
  <c r="O63" i="58"/>
  <c r="O65" i="58"/>
  <c r="O52" i="58"/>
  <c r="O50" i="58"/>
  <c r="O48" i="58"/>
  <c r="O46" i="58"/>
  <c r="O44" i="58"/>
  <c r="N61" i="58"/>
  <c r="M61" i="58"/>
  <c r="J63" i="58"/>
  <c r="K63" i="58"/>
  <c r="M63" i="58"/>
  <c r="N63" i="58"/>
  <c r="J61" i="58"/>
  <c r="J60" i="58"/>
  <c r="K61" i="58"/>
  <c r="K60" i="58"/>
  <c r="N60" i="58" s="1"/>
  <c r="J57" i="58"/>
  <c r="K57" i="58"/>
  <c r="K5" i="58"/>
  <c r="K2" i="58"/>
  <c r="K3" i="58"/>
  <c r="J21" i="58"/>
  <c r="K21" i="58"/>
  <c r="M60" i="58" l="1"/>
  <c r="K67" i="58"/>
  <c r="J67" i="58"/>
  <c r="K66" i="58"/>
  <c r="N66" i="58" s="1"/>
  <c r="J66" i="58"/>
  <c r="K65" i="58"/>
  <c r="M65" i="58" s="1"/>
  <c r="J65" i="58"/>
  <c r="K64" i="58"/>
  <c r="N64" i="58" s="1"/>
  <c r="J64" i="58"/>
  <c r="K62" i="58"/>
  <c r="N62" i="58" s="1"/>
  <c r="J62" i="58"/>
  <c r="K59" i="58"/>
  <c r="N59" i="58" s="1"/>
  <c r="J59" i="58"/>
  <c r="K58" i="58"/>
  <c r="N58" i="58" s="1"/>
  <c r="J58" i="58"/>
  <c r="K56" i="58"/>
  <c r="J56" i="58"/>
  <c r="K55" i="58"/>
  <c r="J55" i="58"/>
  <c r="K54" i="58"/>
  <c r="N54" i="58" s="1"/>
  <c r="J54" i="58"/>
  <c r="K53" i="58"/>
  <c r="N53" i="58" s="1"/>
  <c r="J53" i="58"/>
  <c r="K52" i="58"/>
  <c r="N52" i="58" s="1"/>
  <c r="J52" i="58"/>
  <c r="K51" i="58"/>
  <c r="N51" i="58" s="1"/>
  <c r="J51" i="58"/>
  <c r="K50" i="58"/>
  <c r="N50" i="58" s="1"/>
  <c r="J50" i="58"/>
  <c r="K49" i="58"/>
  <c r="N49" i="58" s="1"/>
  <c r="J49" i="58"/>
  <c r="K48" i="58"/>
  <c r="N48" i="58" s="1"/>
  <c r="J48" i="58"/>
  <c r="K47" i="58"/>
  <c r="N47" i="58" s="1"/>
  <c r="J47" i="58"/>
  <c r="K46" i="58"/>
  <c r="N46" i="58" s="1"/>
  <c r="J46" i="58"/>
  <c r="K45" i="58"/>
  <c r="N45" i="58" s="1"/>
  <c r="J45" i="58"/>
  <c r="K44" i="58"/>
  <c r="N44" i="58" s="1"/>
  <c r="J44" i="58"/>
  <c r="K43" i="58"/>
  <c r="N43" i="58" s="1"/>
  <c r="J43" i="58"/>
  <c r="K42" i="58"/>
  <c r="N42" i="58" s="1"/>
  <c r="J42" i="58"/>
  <c r="K41" i="58"/>
  <c r="N41" i="58" s="1"/>
  <c r="J41" i="58"/>
  <c r="K40" i="58"/>
  <c r="N40" i="58" s="1"/>
  <c r="J40" i="58"/>
  <c r="N39" i="58"/>
  <c r="J39" i="58"/>
  <c r="N38" i="58"/>
  <c r="J38" i="58"/>
  <c r="N37" i="58"/>
  <c r="J37" i="58"/>
  <c r="K36" i="58"/>
  <c r="N36" i="58" s="1"/>
  <c r="J36" i="58"/>
  <c r="K35" i="58"/>
  <c r="N35" i="58" s="1"/>
  <c r="J35" i="58"/>
  <c r="K34" i="58"/>
  <c r="N34" i="58" s="1"/>
  <c r="J34" i="58"/>
  <c r="K33" i="58"/>
  <c r="J33" i="58"/>
  <c r="K32" i="58"/>
  <c r="J32" i="58"/>
  <c r="K31" i="58"/>
  <c r="N31" i="58" s="1"/>
  <c r="J31" i="58"/>
  <c r="K30" i="58"/>
  <c r="N30" i="58" s="1"/>
  <c r="J30" i="58"/>
  <c r="K29" i="58"/>
  <c r="N29" i="58" s="1"/>
  <c r="J29" i="58"/>
  <c r="K28" i="58"/>
  <c r="N28" i="58" s="1"/>
  <c r="J28" i="58"/>
  <c r="K27" i="58"/>
  <c r="M27" i="58" s="1"/>
  <c r="J27" i="58"/>
  <c r="K26" i="58"/>
  <c r="N26" i="58" s="1"/>
  <c r="J26" i="58"/>
  <c r="K25" i="58"/>
  <c r="M25" i="58" s="1"/>
  <c r="J25" i="58"/>
  <c r="K24" i="58"/>
  <c r="N24" i="58" s="1"/>
  <c r="J24" i="58"/>
  <c r="K23" i="58"/>
  <c r="M23" i="58" s="1"/>
  <c r="J23" i="58"/>
  <c r="K22" i="58"/>
  <c r="N22" i="58" s="1"/>
  <c r="J22" i="58"/>
  <c r="K20" i="58"/>
  <c r="J20" i="58"/>
  <c r="K19" i="58"/>
  <c r="J19" i="58"/>
  <c r="K18" i="58"/>
  <c r="J18" i="58"/>
  <c r="K17" i="58"/>
  <c r="J17" i="58"/>
  <c r="K16" i="58"/>
  <c r="J16" i="58"/>
  <c r="K15" i="58"/>
  <c r="J15" i="58"/>
  <c r="K14" i="58"/>
  <c r="J14" i="58"/>
  <c r="K13" i="58"/>
  <c r="J13" i="58"/>
  <c r="K12" i="58"/>
  <c r="N12" i="58" s="1"/>
  <c r="J12" i="58"/>
  <c r="K11" i="58"/>
  <c r="N11" i="58" s="1"/>
  <c r="J11" i="58"/>
  <c r="K10" i="58"/>
  <c r="N10" i="58" s="1"/>
  <c r="J10" i="58"/>
  <c r="K9" i="58"/>
  <c r="N9" i="58" s="1"/>
  <c r="J9" i="58"/>
  <c r="K8" i="58"/>
  <c r="N8" i="58" s="1"/>
  <c r="J8" i="58"/>
  <c r="K7" i="58"/>
  <c r="N7" i="58" s="1"/>
  <c r="J7" i="58"/>
  <c r="K6" i="58"/>
  <c r="N6" i="58" s="1"/>
  <c r="J6" i="58"/>
  <c r="N5" i="58"/>
  <c r="J5" i="58"/>
  <c r="K4" i="58"/>
  <c r="N4" i="58" s="1"/>
  <c r="J4" i="58"/>
  <c r="N3" i="58"/>
  <c r="J3" i="58"/>
  <c r="N2" i="58"/>
  <c r="J2" i="58"/>
  <c r="N65" i="58" l="1"/>
  <c r="N27" i="58"/>
  <c r="M26" i="58"/>
  <c r="M22" i="58"/>
  <c r="M29" i="58"/>
  <c r="M24" i="58"/>
  <c r="M31" i="58"/>
  <c r="M62" i="58"/>
  <c r="N25" i="58"/>
  <c r="N23" i="58"/>
  <c r="M30" i="58"/>
  <c r="M58" i="58"/>
  <c r="M28" i="58"/>
  <c r="M59" i="58"/>
  <c r="M64" i="58"/>
  <c r="M66" i="58"/>
  <c r="S42" i="57"/>
  <c r="O42" i="57"/>
  <c r="O41" i="57"/>
  <c r="C41" i="57"/>
  <c r="B41" i="57"/>
  <c r="R40" i="57"/>
  <c r="M40" i="57"/>
  <c r="L40" i="57"/>
  <c r="B40" i="57"/>
  <c r="R39" i="57"/>
  <c r="M39" i="57"/>
  <c r="L39" i="57"/>
  <c r="B39" i="57"/>
  <c r="R38" i="57"/>
  <c r="M38" i="57"/>
  <c r="L38" i="57"/>
  <c r="B38" i="57"/>
  <c r="R37" i="57"/>
  <c r="M37" i="57"/>
  <c r="L37" i="57"/>
  <c r="B37" i="57"/>
  <c r="R36" i="57"/>
  <c r="M36" i="57"/>
  <c r="L36" i="57"/>
  <c r="B36" i="57"/>
  <c r="R35" i="57"/>
  <c r="M35" i="57"/>
  <c r="L35" i="57"/>
  <c r="B35" i="57"/>
  <c r="R34" i="57"/>
  <c r="M34" i="57"/>
  <c r="L34" i="57"/>
  <c r="B34" i="57"/>
  <c r="R33" i="57"/>
  <c r="M33" i="57"/>
  <c r="L33" i="57"/>
  <c r="B33" i="57"/>
  <c r="R32" i="57"/>
  <c r="M32" i="57"/>
  <c r="L32" i="57"/>
  <c r="B32" i="57"/>
  <c r="R31" i="57"/>
  <c r="M31" i="57"/>
  <c r="L31" i="57"/>
  <c r="B31" i="57"/>
  <c r="M29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C13" i="57"/>
  <c r="B13" i="57"/>
  <c r="A10" i="57"/>
  <c r="F8" i="57"/>
  <c r="B6" i="57"/>
  <c r="S41" i="57" l="1"/>
  <c r="S43" i="57" s="1"/>
  <c r="D241" i="5" l="1"/>
  <c r="D240" i="5"/>
  <c r="D239" i="5"/>
  <c r="D238" i="5"/>
  <c r="D237" i="5"/>
  <c r="D236" i="5"/>
  <c r="D235" i="5"/>
  <c r="D234" i="5"/>
  <c r="D233" i="5"/>
  <c r="D232" i="5"/>
  <c r="S42" i="56"/>
  <c r="O42" i="56"/>
  <c r="O41" i="56"/>
  <c r="C41" i="56"/>
  <c r="B41" i="56"/>
  <c r="R40" i="56"/>
  <c r="M40" i="56"/>
  <c r="L40" i="56"/>
  <c r="B40" i="56"/>
  <c r="R39" i="56"/>
  <c r="M39" i="56"/>
  <c r="L39" i="56"/>
  <c r="B39" i="56"/>
  <c r="R38" i="56"/>
  <c r="M38" i="56"/>
  <c r="L38" i="56"/>
  <c r="B38" i="56"/>
  <c r="R37" i="56"/>
  <c r="M37" i="56"/>
  <c r="L37" i="56"/>
  <c r="B37" i="56"/>
  <c r="R36" i="56"/>
  <c r="M36" i="56"/>
  <c r="L36" i="56"/>
  <c r="B36" i="56"/>
  <c r="R35" i="56"/>
  <c r="M35" i="56"/>
  <c r="L35" i="56"/>
  <c r="B35" i="56"/>
  <c r="R34" i="56"/>
  <c r="M34" i="56"/>
  <c r="L34" i="56"/>
  <c r="B34" i="56"/>
  <c r="M33" i="56"/>
  <c r="B33" i="56"/>
  <c r="R32" i="56"/>
  <c r="M32" i="56"/>
  <c r="L32" i="56"/>
  <c r="B32" i="56"/>
  <c r="R31" i="56"/>
  <c r="M31" i="56"/>
  <c r="B31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C13" i="56"/>
  <c r="B13" i="56"/>
  <c r="A10" i="56"/>
  <c r="F8" i="56"/>
  <c r="B6" i="56"/>
  <c r="S42" i="55"/>
  <c r="O42" i="55"/>
  <c r="O41" i="55"/>
  <c r="C41" i="55"/>
  <c r="B41" i="55"/>
  <c r="R40" i="55"/>
  <c r="M40" i="55"/>
  <c r="L40" i="55"/>
  <c r="B40" i="55"/>
  <c r="R39" i="55"/>
  <c r="M39" i="55"/>
  <c r="L39" i="55"/>
  <c r="B39" i="55"/>
  <c r="R38" i="55"/>
  <c r="M38" i="55"/>
  <c r="L38" i="55"/>
  <c r="B38" i="55"/>
  <c r="R37" i="55"/>
  <c r="M37" i="55"/>
  <c r="L37" i="55"/>
  <c r="B37" i="55"/>
  <c r="R36" i="55"/>
  <c r="M36" i="55"/>
  <c r="L36" i="55"/>
  <c r="B36" i="55"/>
  <c r="R35" i="55"/>
  <c r="M35" i="55"/>
  <c r="L35" i="55"/>
  <c r="B35" i="55"/>
  <c r="R34" i="55"/>
  <c r="M34" i="55"/>
  <c r="L34" i="55"/>
  <c r="B34" i="55"/>
  <c r="R33" i="55"/>
  <c r="M33" i="55"/>
  <c r="L33" i="55"/>
  <c r="B33" i="55"/>
  <c r="R32" i="55"/>
  <c r="M32" i="55"/>
  <c r="L32" i="55"/>
  <c r="B32" i="55"/>
  <c r="R31" i="55"/>
  <c r="M31" i="55"/>
  <c r="L31" i="55"/>
  <c r="B31" i="55"/>
  <c r="M29" i="55"/>
  <c r="M28" i="55"/>
  <c r="M27" i="55"/>
  <c r="M26" i="55"/>
  <c r="M25" i="55"/>
  <c r="M24" i="55"/>
  <c r="M23" i="55"/>
  <c r="M22" i="55"/>
  <c r="M21" i="55"/>
  <c r="M20" i="55"/>
  <c r="M19" i="55"/>
  <c r="M18" i="55"/>
  <c r="M17" i="55"/>
  <c r="M16" i="55"/>
  <c r="M15" i="55"/>
  <c r="C13" i="55"/>
  <c r="B13" i="55"/>
  <c r="A10" i="55"/>
  <c r="F8" i="55"/>
  <c r="B6" i="55"/>
  <c r="S41" i="55" l="1"/>
  <c r="S43" i="55" s="1"/>
  <c r="S41" i="56"/>
  <c r="S43" i="56" s="1"/>
  <c r="S42" i="54" l="1"/>
  <c r="O42" i="54"/>
  <c r="O41" i="54"/>
  <c r="C41" i="54"/>
  <c r="B41" i="54"/>
  <c r="R40" i="54"/>
  <c r="M40" i="54"/>
  <c r="L40" i="54"/>
  <c r="B40" i="54"/>
  <c r="R39" i="54"/>
  <c r="M39" i="54"/>
  <c r="L39" i="54"/>
  <c r="B39" i="54"/>
  <c r="R38" i="54"/>
  <c r="M38" i="54"/>
  <c r="L38" i="54"/>
  <c r="B38" i="54"/>
  <c r="R37" i="54"/>
  <c r="M37" i="54"/>
  <c r="L37" i="54"/>
  <c r="B37" i="54"/>
  <c r="R36" i="54"/>
  <c r="M36" i="54"/>
  <c r="L36" i="54"/>
  <c r="B36" i="54"/>
  <c r="R35" i="54"/>
  <c r="M35" i="54"/>
  <c r="L35" i="54"/>
  <c r="B35" i="54"/>
  <c r="R34" i="54"/>
  <c r="M34" i="54"/>
  <c r="L34" i="54"/>
  <c r="B34" i="54"/>
  <c r="R33" i="54"/>
  <c r="M33" i="54"/>
  <c r="L33" i="54"/>
  <c r="B33" i="54"/>
  <c r="R32" i="54"/>
  <c r="M32" i="54"/>
  <c r="L32" i="54"/>
  <c r="B32" i="54"/>
  <c r="R31" i="54"/>
  <c r="M31" i="54"/>
  <c r="L31" i="54"/>
  <c r="B31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C13" i="54"/>
  <c r="B13" i="54"/>
  <c r="A10" i="54"/>
  <c r="F8" i="54"/>
  <c r="B6" i="54"/>
  <c r="R42" i="53"/>
  <c r="O42" i="53"/>
  <c r="O41" i="53"/>
  <c r="C41" i="53"/>
  <c r="C13" i="53" s="1"/>
  <c r="B41" i="53"/>
  <c r="Q40" i="53"/>
  <c r="M40" i="53"/>
  <c r="L40" i="53"/>
  <c r="B40" i="53"/>
  <c r="Q39" i="53"/>
  <c r="M39" i="53"/>
  <c r="L39" i="53"/>
  <c r="B39" i="53"/>
  <c r="Q38" i="53"/>
  <c r="M38" i="53"/>
  <c r="L38" i="53"/>
  <c r="B38" i="53"/>
  <c r="Q37" i="53"/>
  <c r="M37" i="53"/>
  <c r="L37" i="53"/>
  <c r="B37" i="53"/>
  <c r="Q36" i="53"/>
  <c r="M36" i="53"/>
  <c r="L36" i="53"/>
  <c r="B36" i="53"/>
  <c r="Q35" i="53"/>
  <c r="M35" i="53"/>
  <c r="L35" i="53"/>
  <c r="B35" i="53"/>
  <c r="Q34" i="53"/>
  <c r="M34" i="53"/>
  <c r="L34" i="53"/>
  <c r="B34" i="53"/>
  <c r="Q33" i="53"/>
  <c r="M33" i="53"/>
  <c r="L33" i="53"/>
  <c r="B33" i="53"/>
  <c r="Q32" i="53"/>
  <c r="M32" i="53"/>
  <c r="L32" i="53"/>
  <c r="B32" i="53"/>
  <c r="Q31" i="53"/>
  <c r="M31" i="53"/>
  <c r="B31" i="53"/>
  <c r="R29" i="53"/>
  <c r="Q29" i="53"/>
  <c r="M29" i="53"/>
  <c r="R28" i="53"/>
  <c r="Q28" i="53"/>
  <c r="M28" i="53"/>
  <c r="R27" i="53"/>
  <c r="Q27" i="53"/>
  <c r="M27" i="53"/>
  <c r="R26" i="53"/>
  <c r="Q26" i="53"/>
  <c r="M26" i="53"/>
  <c r="R25" i="53"/>
  <c r="Q25" i="53"/>
  <c r="M25" i="53"/>
  <c r="R24" i="53"/>
  <c r="Q24" i="53"/>
  <c r="M24" i="53"/>
  <c r="R23" i="53"/>
  <c r="Q23" i="53"/>
  <c r="M23" i="53"/>
  <c r="R22" i="53"/>
  <c r="Q22" i="53"/>
  <c r="M22" i="53"/>
  <c r="R21" i="53"/>
  <c r="Q21" i="53"/>
  <c r="M21" i="53"/>
  <c r="R20" i="53"/>
  <c r="Q20" i="53"/>
  <c r="M20" i="53"/>
  <c r="R19" i="53"/>
  <c r="Q19" i="53"/>
  <c r="M19" i="53"/>
  <c r="R18" i="53"/>
  <c r="Q18" i="53"/>
  <c r="M18" i="53"/>
  <c r="R17" i="53"/>
  <c r="Q17" i="53"/>
  <c r="M17" i="53"/>
  <c r="R16" i="53"/>
  <c r="Q16" i="53"/>
  <c r="M16" i="53"/>
  <c r="R15" i="53"/>
  <c r="R41" i="53" s="1"/>
  <c r="R43" i="53" s="1"/>
  <c r="Q15" i="53"/>
  <c r="M15" i="53"/>
  <c r="B13" i="53"/>
  <c r="B6" i="53"/>
  <c r="D181" i="5"/>
  <c r="D180" i="5"/>
  <c r="D179" i="5"/>
  <c r="D178" i="5"/>
  <c r="D177" i="5"/>
  <c r="D171" i="5"/>
  <c r="D170" i="5"/>
  <c r="D169" i="5"/>
  <c r="D168" i="5"/>
  <c r="D167" i="5"/>
  <c r="D231" i="5"/>
  <c r="D230" i="5"/>
  <c r="D229" i="5"/>
  <c r="D228" i="5"/>
  <c r="D227" i="5"/>
  <c r="R42" i="52"/>
  <c r="O42" i="52"/>
  <c r="O41" i="52"/>
  <c r="C41" i="52"/>
  <c r="B41" i="52"/>
  <c r="Q40" i="52"/>
  <c r="M40" i="52"/>
  <c r="L40" i="52"/>
  <c r="B40" i="52"/>
  <c r="Q39" i="52"/>
  <c r="M39" i="52"/>
  <c r="L39" i="52"/>
  <c r="B39" i="52"/>
  <c r="Q38" i="52"/>
  <c r="M38" i="52"/>
  <c r="L38" i="52"/>
  <c r="B38" i="52"/>
  <c r="Q37" i="52"/>
  <c r="M37" i="52"/>
  <c r="L37" i="52"/>
  <c r="B37" i="52"/>
  <c r="Q36" i="52"/>
  <c r="M36" i="52"/>
  <c r="L36" i="52"/>
  <c r="B36" i="52"/>
  <c r="Q35" i="52"/>
  <c r="M35" i="52"/>
  <c r="L35" i="52"/>
  <c r="B35" i="52"/>
  <c r="Q34" i="52"/>
  <c r="M34" i="52"/>
  <c r="L34" i="52"/>
  <c r="B34" i="52"/>
  <c r="Q33" i="52"/>
  <c r="M33" i="52"/>
  <c r="L33" i="52"/>
  <c r="B33" i="52"/>
  <c r="Q32" i="52"/>
  <c r="M32" i="52"/>
  <c r="L32" i="52"/>
  <c r="B32" i="52"/>
  <c r="Q31" i="52"/>
  <c r="M31" i="52"/>
  <c r="B31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C13" i="52"/>
  <c r="B13" i="52"/>
  <c r="F8" i="52"/>
  <c r="B6" i="52"/>
  <c r="D216" i="5"/>
  <c r="D215" i="5"/>
  <c r="D214" i="5"/>
  <c r="D213" i="5"/>
  <c r="D212" i="5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Q40" i="51"/>
  <c r="Q39" i="51"/>
  <c r="Q38" i="51"/>
  <c r="Q37" i="51"/>
  <c r="Q36" i="51"/>
  <c r="Q35" i="51"/>
  <c r="Q34" i="51"/>
  <c r="Q33" i="51"/>
  <c r="Q32" i="51"/>
  <c r="Q31" i="51"/>
  <c r="Q40" i="50"/>
  <c r="Q39" i="50"/>
  <c r="Q38" i="50"/>
  <c r="Q37" i="50"/>
  <c r="Q36" i="50"/>
  <c r="Q35" i="50"/>
  <c r="Q34" i="50"/>
  <c r="Q33" i="50"/>
  <c r="Q32" i="50"/>
  <c r="Q31" i="50"/>
  <c r="R42" i="51"/>
  <c r="O42" i="51"/>
  <c r="O41" i="51"/>
  <c r="C41" i="51"/>
  <c r="B41" i="51"/>
  <c r="M40" i="51"/>
  <c r="L40" i="51"/>
  <c r="B40" i="51"/>
  <c r="M39" i="51"/>
  <c r="L39" i="51"/>
  <c r="B39" i="51"/>
  <c r="M38" i="51"/>
  <c r="L38" i="51"/>
  <c r="B38" i="51"/>
  <c r="M37" i="51"/>
  <c r="L37" i="51"/>
  <c r="B37" i="51"/>
  <c r="M36" i="51"/>
  <c r="L36" i="51"/>
  <c r="B36" i="51"/>
  <c r="M35" i="51"/>
  <c r="L35" i="51"/>
  <c r="B35" i="51"/>
  <c r="M34" i="51"/>
  <c r="L34" i="51"/>
  <c r="B34" i="51"/>
  <c r="M33" i="51"/>
  <c r="L33" i="51"/>
  <c r="B33" i="51"/>
  <c r="M32" i="51"/>
  <c r="L32" i="51"/>
  <c r="B32" i="51"/>
  <c r="M31" i="51"/>
  <c r="B31" i="51"/>
  <c r="R29" i="51"/>
  <c r="Q29" i="51"/>
  <c r="M29" i="51"/>
  <c r="R28" i="51"/>
  <c r="Q28" i="51"/>
  <c r="M28" i="51"/>
  <c r="R27" i="51"/>
  <c r="Q27" i="51"/>
  <c r="M27" i="51"/>
  <c r="R26" i="51"/>
  <c r="Q26" i="51"/>
  <c r="M26" i="51"/>
  <c r="R25" i="51"/>
  <c r="Q25" i="51"/>
  <c r="M25" i="51"/>
  <c r="R24" i="51"/>
  <c r="Q24" i="51"/>
  <c r="M24" i="51"/>
  <c r="R23" i="51"/>
  <c r="Q23" i="51"/>
  <c r="M23" i="51"/>
  <c r="R22" i="51"/>
  <c r="Q22" i="51"/>
  <c r="M22" i="51"/>
  <c r="R21" i="51"/>
  <c r="Q21" i="51"/>
  <c r="M21" i="51"/>
  <c r="R20" i="51"/>
  <c r="Q20" i="51"/>
  <c r="M20" i="51"/>
  <c r="R19" i="51"/>
  <c r="Q19" i="51"/>
  <c r="M19" i="51"/>
  <c r="R18" i="51"/>
  <c r="Q18" i="51"/>
  <c r="M18" i="51"/>
  <c r="R17" i="51"/>
  <c r="Q17" i="51"/>
  <c r="M17" i="51"/>
  <c r="R16" i="51"/>
  <c r="Q16" i="51"/>
  <c r="M16" i="51"/>
  <c r="R15" i="51"/>
  <c r="Q15" i="51"/>
  <c r="M15" i="51"/>
  <c r="C13" i="51"/>
  <c r="B13" i="51"/>
  <c r="B6" i="51"/>
  <c r="R42" i="50"/>
  <c r="O42" i="50"/>
  <c r="O41" i="50"/>
  <c r="C41" i="50"/>
  <c r="B41" i="50"/>
  <c r="B13" i="50" s="1"/>
  <c r="M40" i="50"/>
  <c r="L40" i="50"/>
  <c r="B40" i="50"/>
  <c r="M39" i="50"/>
  <c r="L39" i="50"/>
  <c r="B39" i="50"/>
  <c r="M38" i="50"/>
  <c r="L38" i="50"/>
  <c r="B38" i="50"/>
  <c r="M37" i="50"/>
  <c r="L37" i="50"/>
  <c r="B37" i="50"/>
  <c r="M36" i="50"/>
  <c r="L36" i="50"/>
  <c r="B36" i="50"/>
  <c r="M35" i="50"/>
  <c r="L35" i="50"/>
  <c r="B35" i="50"/>
  <c r="M34" i="50"/>
  <c r="L34" i="50"/>
  <c r="B34" i="50"/>
  <c r="M33" i="50"/>
  <c r="L33" i="50"/>
  <c r="B33" i="50"/>
  <c r="M32" i="50"/>
  <c r="L32" i="50"/>
  <c r="B32" i="50"/>
  <c r="M31" i="50"/>
  <c r="B31" i="50"/>
  <c r="R29" i="50"/>
  <c r="Q29" i="50"/>
  <c r="M29" i="50"/>
  <c r="R28" i="50"/>
  <c r="Q28" i="50"/>
  <c r="M28" i="50"/>
  <c r="R27" i="50"/>
  <c r="Q27" i="50"/>
  <c r="M27" i="50"/>
  <c r="R26" i="50"/>
  <c r="Q26" i="50"/>
  <c r="M26" i="50"/>
  <c r="R25" i="50"/>
  <c r="Q25" i="50"/>
  <c r="M25" i="50"/>
  <c r="R24" i="50"/>
  <c r="Q24" i="50"/>
  <c r="M24" i="50"/>
  <c r="R23" i="50"/>
  <c r="Q23" i="50"/>
  <c r="M23" i="50"/>
  <c r="R22" i="50"/>
  <c r="Q22" i="50"/>
  <c r="M22" i="50"/>
  <c r="R21" i="50"/>
  <c r="Q21" i="50"/>
  <c r="M21" i="50"/>
  <c r="R20" i="50"/>
  <c r="Q20" i="50"/>
  <c r="M20" i="50"/>
  <c r="R19" i="50"/>
  <c r="Q19" i="50"/>
  <c r="M19" i="50"/>
  <c r="R18" i="50"/>
  <c r="Q18" i="50"/>
  <c r="M18" i="50"/>
  <c r="R17" i="50"/>
  <c r="Q17" i="50"/>
  <c r="M17" i="50"/>
  <c r="R16" i="50"/>
  <c r="Q16" i="50"/>
  <c r="M16" i="50"/>
  <c r="R15" i="50"/>
  <c r="R41" i="50" s="1"/>
  <c r="Q15" i="50"/>
  <c r="M15" i="50"/>
  <c r="C13" i="50"/>
  <c r="B6" i="50"/>
  <c r="S41" i="54" l="1"/>
  <c r="S43" i="54" s="1"/>
  <c r="R41" i="52"/>
  <c r="R43" i="52" s="1"/>
  <c r="R41" i="51"/>
  <c r="R43" i="51" s="1"/>
  <c r="R43" i="50"/>
  <c r="D219" i="5" l="1"/>
  <c r="D218" i="5"/>
  <c r="D217" i="5"/>
  <c r="R42" i="48"/>
  <c r="O42" i="48"/>
  <c r="O41" i="48"/>
  <c r="C41" i="48"/>
  <c r="B41" i="48"/>
  <c r="Q40" i="48"/>
  <c r="M40" i="48"/>
  <c r="L40" i="48"/>
  <c r="B40" i="48"/>
  <c r="Q39" i="48"/>
  <c r="M39" i="48"/>
  <c r="L39" i="48"/>
  <c r="B39" i="48"/>
  <c r="Q38" i="48"/>
  <c r="M38" i="48"/>
  <c r="L38" i="48"/>
  <c r="B38" i="48"/>
  <c r="Q37" i="48"/>
  <c r="M37" i="48"/>
  <c r="L37" i="48"/>
  <c r="B37" i="48"/>
  <c r="Q36" i="48"/>
  <c r="M36" i="48"/>
  <c r="L36" i="48"/>
  <c r="B36" i="48"/>
  <c r="Q35" i="48"/>
  <c r="M35" i="48"/>
  <c r="L35" i="48"/>
  <c r="B35" i="48"/>
  <c r="Q34" i="48"/>
  <c r="M34" i="48"/>
  <c r="L34" i="48"/>
  <c r="B34" i="48"/>
  <c r="Q33" i="48"/>
  <c r="M33" i="48"/>
  <c r="L33" i="48"/>
  <c r="B33" i="48"/>
  <c r="Q32" i="48"/>
  <c r="M32" i="48"/>
  <c r="L32" i="48"/>
  <c r="B32" i="48"/>
  <c r="Q31" i="48"/>
  <c r="M31" i="48"/>
  <c r="B31" i="48"/>
  <c r="M29" i="48"/>
  <c r="M28" i="48"/>
  <c r="M27" i="48"/>
  <c r="M26" i="48"/>
  <c r="M25" i="48"/>
  <c r="M24" i="48"/>
  <c r="M23" i="48"/>
  <c r="M22" i="48"/>
  <c r="M21" i="48"/>
  <c r="M20" i="48"/>
  <c r="M19" i="48"/>
  <c r="M18" i="48"/>
  <c r="M17" i="48"/>
  <c r="M16" i="48"/>
  <c r="R41" i="48"/>
  <c r="R43" i="48" s="1"/>
  <c r="M15" i="48"/>
  <c r="C13" i="48"/>
  <c r="B13" i="48"/>
  <c r="F8" i="48"/>
  <c r="B6" i="48"/>
  <c r="R42" i="47"/>
  <c r="O42" i="47"/>
  <c r="O41" i="47"/>
  <c r="C41" i="47"/>
  <c r="B41" i="47"/>
  <c r="Q40" i="47"/>
  <c r="M40" i="47"/>
  <c r="L40" i="47"/>
  <c r="B40" i="47"/>
  <c r="Q39" i="47"/>
  <c r="M39" i="47"/>
  <c r="L39" i="47"/>
  <c r="B39" i="47"/>
  <c r="Q38" i="47"/>
  <c r="M38" i="47"/>
  <c r="L38" i="47"/>
  <c r="B38" i="47"/>
  <c r="Q37" i="47"/>
  <c r="M37" i="47"/>
  <c r="L37" i="47"/>
  <c r="B37" i="47"/>
  <c r="Q36" i="47"/>
  <c r="M36" i="47"/>
  <c r="L36" i="47"/>
  <c r="B36" i="47"/>
  <c r="Q35" i="47"/>
  <c r="M35" i="47"/>
  <c r="L35" i="47"/>
  <c r="B35" i="47"/>
  <c r="Q34" i="47"/>
  <c r="M34" i="47"/>
  <c r="L34" i="47"/>
  <c r="B34" i="47"/>
  <c r="Q33" i="47"/>
  <c r="M33" i="47"/>
  <c r="L33" i="47"/>
  <c r="B33" i="47"/>
  <c r="Q32" i="47"/>
  <c r="M32" i="47"/>
  <c r="L32" i="47"/>
  <c r="B32" i="47"/>
  <c r="Q31" i="47"/>
  <c r="M31" i="47"/>
  <c r="B31" i="47"/>
  <c r="M29" i="47"/>
  <c r="M28" i="47"/>
  <c r="M27" i="47"/>
  <c r="M26" i="47"/>
  <c r="M25" i="47"/>
  <c r="M24" i="47"/>
  <c r="M23" i="47"/>
  <c r="M22" i="47"/>
  <c r="M21" i="47"/>
  <c r="M20" i="47"/>
  <c r="M19" i="47"/>
  <c r="M18" i="47"/>
  <c r="M17" i="47"/>
  <c r="M16" i="47"/>
  <c r="M15" i="47"/>
  <c r="C13" i="47"/>
  <c r="B13" i="47"/>
  <c r="F8" i="47"/>
  <c r="B6" i="47"/>
  <c r="D208" i="5"/>
  <c r="D209" i="5"/>
  <c r="D210" i="5"/>
  <c r="D211" i="5"/>
  <c r="D220" i="5"/>
  <c r="D221" i="5"/>
  <c r="R29" i="27"/>
  <c r="Q29" i="27"/>
  <c r="R28" i="27"/>
  <c r="Q28" i="27"/>
  <c r="R27" i="27"/>
  <c r="Q27" i="27"/>
  <c r="R26" i="27"/>
  <c r="Q26" i="27"/>
  <c r="R25" i="27"/>
  <c r="Q25" i="27"/>
  <c r="R24" i="27"/>
  <c r="Q24" i="27"/>
  <c r="R23" i="27"/>
  <c r="Q23" i="27"/>
  <c r="R22" i="27"/>
  <c r="Q22" i="27"/>
  <c r="R21" i="27"/>
  <c r="Q21" i="27"/>
  <c r="R20" i="27"/>
  <c r="Q20" i="27"/>
  <c r="R19" i="27"/>
  <c r="Q19" i="27"/>
  <c r="R18" i="27"/>
  <c r="Q18" i="27"/>
  <c r="R17" i="27"/>
  <c r="Q17" i="27"/>
  <c r="R16" i="27"/>
  <c r="Q16" i="27"/>
  <c r="R15" i="27"/>
  <c r="Q15" i="27"/>
  <c r="R29" i="26"/>
  <c r="Q29" i="26"/>
  <c r="R28" i="26"/>
  <c r="Q28" i="26"/>
  <c r="R27" i="26"/>
  <c r="Q27" i="26"/>
  <c r="R26" i="26"/>
  <c r="Q26" i="26"/>
  <c r="R25" i="26"/>
  <c r="Q25" i="26"/>
  <c r="R24" i="26"/>
  <c r="Q24" i="26"/>
  <c r="R23" i="26"/>
  <c r="Q23" i="26"/>
  <c r="R22" i="26"/>
  <c r="Q22" i="26"/>
  <c r="R21" i="26"/>
  <c r="Q21" i="26"/>
  <c r="R20" i="26"/>
  <c r="Q20" i="26"/>
  <c r="R19" i="26"/>
  <c r="Q19" i="26"/>
  <c r="R18" i="26"/>
  <c r="Q18" i="26"/>
  <c r="R17" i="26"/>
  <c r="Q17" i="26"/>
  <c r="R16" i="26"/>
  <c r="Q16" i="26"/>
  <c r="R15" i="26"/>
  <c r="Q15" i="26"/>
  <c r="Q15" i="1"/>
  <c r="Q16" i="1"/>
  <c r="R15" i="1"/>
  <c r="R41" i="47" l="1"/>
  <c r="R43" i="47" s="1"/>
  <c r="Q18" i="14" l="1"/>
  <c r="K68" i="45"/>
  <c r="J68" i="45"/>
  <c r="K67" i="45"/>
  <c r="N67" i="45" s="1"/>
  <c r="J67" i="45"/>
  <c r="J16" i="45"/>
  <c r="K17" i="45"/>
  <c r="J17" i="45"/>
  <c r="K66" i="45"/>
  <c r="N66" i="45" s="1"/>
  <c r="J66" i="45"/>
  <c r="K65" i="45"/>
  <c r="N65" i="45" s="1"/>
  <c r="J65" i="45"/>
  <c r="K64" i="45"/>
  <c r="N64" i="45" s="1"/>
  <c r="J64" i="45"/>
  <c r="K63" i="45"/>
  <c r="N63" i="45" s="1"/>
  <c r="J63" i="45"/>
  <c r="K62" i="45"/>
  <c r="N62" i="45" s="1"/>
  <c r="J62" i="45"/>
  <c r="K61" i="45"/>
  <c r="J61" i="45"/>
  <c r="K60" i="45"/>
  <c r="J60" i="45"/>
  <c r="K59" i="45"/>
  <c r="N59" i="45" s="1"/>
  <c r="J59" i="45"/>
  <c r="K58" i="45"/>
  <c r="N58" i="45" s="1"/>
  <c r="J58" i="45"/>
  <c r="K57" i="45"/>
  <c r="N57" i="45" s="1"/>
  <c r="J57" i="45"/>
  <c r="K56" i="45"/>
  <c r="N56" i="45" s="1"/>
  <c r="J56" i="45"/>
  <c r="K55" i="45"/>
  <c r="N55" i="45" s="1"/>
  <c r="J55" i="45"/>
  <c r="K54" i="45"/>
  <c r="N54" i="45" s="1"/>
  <c r="J54" i="45"/>
  <c r="K53" i="45"/>
  <c r="N53" i="45" s="1"/>
  <c r="J53" i="45"/>
  <c r="K52" i="45"/>
  <c r="N52" i="45" s="1"/>
  <c r="J52" i="45"/>
  <c r="K51" i="45"/>
  <c r="N51" i="45" s="1"/>
  <c r="J51" i="45"/>
  <c r="K50" i="45"/>
  <c r="N50" i="45" s="1"/>
  <c r="J50" i="45"/>
  <c r="K49" i="45"/>
  <c r="N49" i="45" s="1"/>
  <c r="J49" i="45"/>
  <c r="K48" i="45"/>
  <c r="N48" i="45" s="1"/>
  <c r="J48" i="45"/>
  <c r="K47" i="45"/>
  <c r="N47" i="45" s="1"/>
  <c r="J47" i="45"/>
  <c r="K46" i="45"/>
  <c r="N46" i="45" s="1"/>
  <c r="J46" i="45"/>
  <c r="K45" i="45"/>
  <c r="N45" i="45" s="1"/>
  <c r="J45" i="45"/>
  <c r="N44" i="45"/>
  <c r="J44" i="45"/>
  <c r="N43" i="45"/>
  <c r="J43" i="45"/>
  <c r="N42" i="45"/>
  <c r="J42" i="45"/>
  <c r="K41" i="45"/>
  <c r="N41" i="45" s="1"/>
  <c r="J41" i="45"/>
  <c r="K40" i="45"/>
  <c r="N40" i="45" s="1"/>
  <c r="J40" i="45"/>
  <c r="K39" i="45"/>
  <c r="N39" i="45" s="1"/>
  <c r="J39" i="45"/>
  <c r="K38" i="45"/>
  <c r="J38" i="45"/>
  <c r="K37" i="45"/>
  <c r="J37" i="45"/>
  <c r="K36" i="45"/>
  <c r="N36" i="45" s="1"/>
  <c r="J36" i="45"/>
  <c r="K35" i="45"/>
  <c r="M35" i="45" s="1"/>
  <c r="J35" i="45"/>
  <c r="K34" i="45"/>
  <c r="N34" i="45" s="1"/>
  <c r="J34" i="45"/>
  <c r="K33" i="45"/>
  <c r="M33" i="45" s="1"/>
  <c r="J33" i="45"/>
  <c r="K32" i="45"/>
  <c r="N32" i="45" s="1"/>
  <c r="J32" i="45"/>
  <c r="K31" i="45"/>
  <c r="N31" i="45" s="1"/>
  <c r="J31" i="45"/>
  <c r="K30" i="45"/>
  <c r="N30" i="45" s="1"/>
  <c r="J30" i="45"/>
  <c r="K29" i="45"/>
  <c r="N29" i="45" s="1"/>
  <c r="J29" i="45"/>
  <c r="K28" i="45"/>
  <c r="N28" i="45" s="1"/>
  <c r="J28" i="45"/>
  <c r="K27" i="45"/>
  <c r="N27" i="45" s="1"/>
  <c r="J27" i="45"/>
  <c r="K26" i="45"/>
  <c r="J26" i="45"/>
  <c r="K25" i="45"/>
  <c r="J25" i="45"/>
  <c r="K24" i="45"/>
  <c r="J24" i="45"/>
  <c r="K23" i="45"/>
  <c r="J23" i="45"/>
  <c r="K22" i="45"/>
  <c r="J22" i="45"/>
  <c r="K21" i="45"/>
  <c r="J21" i="45"/>
  <c r="K20" i="45"/>
  <c r="J20" i="45"/>
  <c r="K19" i="45"/>
  <c r="J19" i="45"/>
  <c r="K18" i="45"/>
  <c r="J18" i="45"/>
  <c r="K16" i="45"/>
  <c r="K15" i="45"/>
  <c r="J15" i="45"/>
  <c r="K14" i="45"/>
  <c r="J14" i="45"/>
  <c r="K13" i="45"/>
  <c r="J13" i="45"/>
  <c r="K12" i="45"/>
  <c r="N12" i="45" s="1"/>
  <c r="J12" i="45"/>
  <c r="N11" i="45"/>
  <c r="K11" i="45"/>
  <c r="J11" i="45"/>
  <c r="K10" i="45"/>
  <c r="N10" i="45" s="1"/>
  <c r="J10" i="45"/>
  <c r="K9" i="45"/>
  <c r="N9" i="45" s="1"/>
  <c r="J9" i="45"/>
  <c r="K8" i="45"/>
  <c r="N8" i="45" s="1"/>
  <c r="J8" i="45"/>
  <c r="K7" i="45"/>
  <c r="N7" i="45" s="1"/>
  <c r="J7" i="45"/>
  <c r="K6" i="45"/>
  <c r="N6" i="45" s="1"/>
  <c r="J6" i="45"/>
  <c r="K5" i="45"/>
  <c r="N5" i="45" s="1"/>
  <c r="J5" i="45"/>
  <c r="K4" i="45"/>
  <c r="N4" i="45" s="1"/>
  <c r="J4" i="45"/>
  <c r="K3" i="45"/>
  <c r="N3" i="45" s="1"/>
  <c r="J3" i="45"/>
  <c r="K2" i="45"/>
  <c r="N2" i="45" s="1"/>
  <c r="J2" i="45"/>
  <c r="R42" i="44"/>
  <c r="O42" i="44"/>
  <c r="O41" i="44"/>
  <c r="C41" i="44"/>
  <c r="B41" i="44"/>
  <c r="Q40" i="44"/>
  <c r="M40" i="44"/>
  <c r="L40" i="44"/>
  <c r="B40" i="44"/>
  <c r="Q39" i="44"/>
  <c r="M39" i="44"/>
  <c r="L39" i="44"/>
  <c r="B39" i="44"/>
  <c r="Q38" i="44"/>
  <c r="M38" i="44"/>
  <c r="L38" i="44"/>
  <c r="B38" i="44"/>
  <c r="Q37" i="44"/>
  <c r="M37" i="44"/>
  <c r="L37" i="44"/>
  <c r="B37" i="44"/>
  <c r="Q36" i="44"/>
  <c r="M36" i="44"/>
  <c r="L36" i="44"/>
  <c r="B36" i="44"/>
  <c r="Q35" i="44"/>
  <c r="M35" i="44"/>
  <c r="L35" i="44"/>
  <c r="B35" i="44"/>
  <c r="Q34" i="44"/>
  <c r="M34" i="44"/>
  <c r="L34" i="44"/>
  <c r="B34" i="44"/>
  <c r="Q33" i="44"/>
  <c r="M33" i="44"/>
  <c r="L33" i="44"/>
  <c r="B33" i="44"/>
  <c r="Q32" i="44"/>
  <c r="M32" i="44"/>
  <c r="L32" i="44"/>
  <c r="B32" i="44"/>
  <c r="Q31" i="44"/>
  <c r="M31" i="44"/>
  <c r="B31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C13" i="44"/>
  <c r="B13" i="44"/>
  <c r="A10" i="44"/>
  <c r="F8" i="44"/>
  <c r="B6" i="44"/>
  <c r="R42" i="43"/>
  <c r="O42" i="43"/>
  <c r="O41" i="43"/>
  <c r="C41" i="43"/>
  <c r="B41" i="43"/>
  <c r="B13" i="43" s="1"/>
  <c r="Q40" i="43"/>
  <c r="M40" i="43"/>
  <c r="L40" i="43"/>
  <c r="B40" i="43"/>
  <c r="Q39" i="43"/>
  <c r="M39" i="43"/>
  <c r="L39" i="43"/>
  <c r="B39" i="43"/>
  <c r="Q38" i="43"/>
  <c r="M38" i="43"/>
  <c r="L38" i="43"/>
  <c r="B38" i="43"/>
  <c r="Q37" i="43"/>
  <c r="M37" i="43"/>
  <c r="L37" i="43"/>
  <c r="B37" i="43"/>
  <c r="Q36" i="43"/>
  <c r="M36" i="43"/>
  <c r="L36" i="43"/>
  <c r="B36" i="43"/>
  <c r="Q35" i="43"/>
  <c r="M35" i="43"/>
  <c r="L35" i="43"/>
  <c r="B35" i="43"/>
  <c r="Q34" i="43"/>
  <c r="M34" i="43"/>
  <c r="L34" i="43"/>
  <c r="B34" i="43"/>
  <c r="Q33" i="43"/>
  <c r="M33" i="43"/>
  <c r="L33" i="43"/>
  <c r="B33" i="43"/>
  <c r="Q32" i="43"/>
  <c r="M32" i="43"/>
  <c r="L32" i="43"/>
  <c r="B32" i="43"/>
  <c r="Q31" i="43"/>
  <c r="M31" i="43"/>
  <c r="B31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C13" i="43"/>
  <c r="A10" i="43"/>
  <c r="F8" i="43"/>
  <c r="B6" i="43"/>
  <c r="R42" i="42"/>
  <c r="O42" i="42"/>
  <c r="O41" i="42"/>
  <c r="C41" i="42"/>
  <c r="B41" i="42"/>
  <c r="Q40" i="42"/>
  <c r="M40" i="42"/>
  <c r="L40" i="42"/>
  <c r="B40" i="42"/>
  <c r="Q39" i="42"/>
  <c r="M39" i="42"/>
  <c r="L39" i="42"/>
  <c r="B39" i="42"/>
  <c r="Q38" i="42"/>
  <c r="M38" i="42"/>
  <c r="L38" i="42"/>
  <c r="B38" i="42"/>
  <c r="Q37" i="42"/>
  <c r="M37" i="42"/>
  <c r="L37" i="42"/>
  <c r="B37" i="42"/>
  <c r="Q36" i="42"/>
  <c r="M36" i="42"/>
  <c r="L36" i="42"/>
  <c r="B36" i="42"/>
  <c r="Q35" i="42"/>
  <c r="M35" i="42"/>
  <c r="L35" i="42"/>
  <c r="B35" i="42"/>
  <c r="Q34" i="42"/>
  <c r="M34" i="42"/>
  <c r="L34" i="42"/>
  <c r="B34" i="42"/>
  <c r="Q33" i="42"/>
  <c r="M33" i="42"/>
  <c r="L33" i="42"/>
  <c r="B33" i="42"/>
  <c r="Q32" i="42"/>
  <c r="M32" i="42"/>
  <c r="L32" i="42"/>
  <c r="B32" i="42"/>
  <c r="Q31" i="42"/>
  <c r="M31" i="42"/>
  <c r="B31" i="42"/>
  <c r="M29" i="42"/>
  <c r="M28" i="42"/>
  <c r="M27" i="42"/>
  <c r="M26" i="42"/>
  <c r="M25" i="42"/>
  <c r="M24" i="42"/>
  <c r="M23" i="42"/>
  <c r="M22" i="42"/>
  <c r="M21" i="42"/>
  <c r="M20" i="42"/>
  <c r="M19" i="42"/>
  <c r="M18" i="42"/>
  <c r="M17" i="42"/>
  <c r="M16" i="42"/>
  <c r="R41" i="42"/>
  <c r="R43" i="42" s="1"/>
  <c r="M15" i="42"/>
  <c r="C13" i="42"/>
  <c r="B13" i="42"/>
  <c r="A10" i="42"/>
  <c r="F8" i="42"/>
  <c r="B6" i="42"/>
  <c r="R42" i="41"/>
  <c r="O42" i="41"/>
  <c r="O41" i="41"/>
  <c r="C41" i="41"/>
  <c r="B41" i="41"/>
  <c r="Q40" i="41"/>
  <c r="M40" i="41"/>
  <c r="L40" i="41"/>
  <c r="B40" i="41"/>
  <c r="Q39" i="41"/>
  <c r="M39" i="41"/>
  <c r="L39" i="41"/>
  <c r="B39" i="41"/>
  <c r="Q38" i="41"/>
  <c r="M38" i="41"/>
  <c r="L38" i="41"/>
  <c r="B38" i="41"/>
  <c r="Q37" i="41"/>
  <c r="M37" i="41"/>
  <c r="L37" i="41"/>
  <c r="B37" i="41"/>
  <c r="Q36" i="41"/>
  <c r="M36" i="41"/>
  <c r="L36" i="41"/>
  <c r="B36" i="41"/>
  <c r="Q35" i="41"/>
  <c r="M35" i="41"/>
  <c r="L35" i="41"/>
  <c r="B35" i="41"/>
  <c r="Q34" i="41"/>
  <c r="M34" i="41"/>
  <c r="L34" i="41"/>
  <c r="B34" i="41"/>
  <c r="Q33" i="41"/>
  <c r="M33" i="41"/>
  <c r="L33" i="41"/>
  <c r="B33" i="41"/>
  <c r="Q32" i="41"/>
  <c r="M32" i="41"/>
  <c r="L32" i="41"/>
  <c r="B32" i="41"/>
  <c r="Q31" i="41"/>
  <c r="M31" i="41"/>
  <c r="B31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R41" i="41"/>
  <c r="R43" i="41" s="1"/>
  <c r="M15" i="41"/>
  <c r="C13" i="41"/>
  <c r="B13" i="41"/>
  <c r="A10" i="41"/>
  <c r="F8" i="41"/>
  <c r="B6" i="41"/>
  <c r="S42" i="35"/>
  <c r="O42" i="35"/>
  <c r="O41" i="35"/>
  <c r="C41" i="35"/>
  <c r="F8" i="35" s="1"/>
  <c r="B41" i="35"/>
  <c r="R40" i="35"/>
  <c r="M40" i="35"/>
  <c r="L40" i="35"/>
  <c r="B40" i="35"/>
  <c r="R39" i="35"/>
  <c r="M39" i="35"/>
  <c r="L39" i="35"/>
  <c r="B39" i="35"/>
  <c r="R38" i="35"/>
  <c r="M38" i="35"/>
  <c r="L38" i="35"/>
  <c r="B38" i="35"/>
  <c r="R37" i="35"/>
  <c r="M37" i="35"/>
  <c r="L37" i="35"/>
  <c r="B37" i="35"/>
  <c r="R36" i="35"/>
  <c r="M36" i="35"/>
  <c r="L36" i="35"/>
  <c r="B36" i="35"/>
  <c r="R35" i="35"/>
  <c r="M35" i="35"/>
  <c r="L35" i="35"/>
  <c r="B35" i="35"/>
  <c r="R34" i="35"/>
  <c r="M34" i="35"/>
  <c r="L34" i="35"/>
  <c r="B34" i="35"/>
  <c r="R33" i="35"/>
  <c r="M33" i="35"/>
  <c r="L33" i="35"/>
  <c r="B33" i="35"/>
  <c r="R32" i="35"/>
  <c r="M32" i="35"/>
  <c r="L32" i="35"/>
  <c r="B32" i="35"/>
  <c r="R31" i="35"/>
  <c r="M31" i="35"/>
  <c r="L31" i="35"/>
  <c r="B31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7" i="35"/>
  <c r="M16" i="35"/>
  <c r="M15" i="35"/>
  <c r="B13" i="35"/>
  <c r="A10" i="35"/>
  <c r="B6" i="35"/>
  <c r="S42" i="34"/>
  <c r="O42" i="34"/>
  <c r="O41" i="34"/>
  <c r="C41" i="34"/>
  <c r="B41" i="34"/>
  <c r="F8" i="34" s="1"/>
  <c r="R40" i="34"/>
  <c r="M40" i="34"/>
  <c r="L40" i="34"/>
  <c r="B40" i="34"/>
  <c r="R39" i="34"/>
  <c r="M39" i="34"/>
  <c r="L39" i="34"/>
  <c r="B39" i="34"/>
  <c r="R38" i="34"/>
  <c r="M38" i="34"/>
  <c r="L38" i="34"/>
  <c r="B38" i="34"/>
  <c r="R37" i="34"/>
  <c r="M37" i="34"/>
  <c r="L37" i="34"/>
  <c r="B37" i="34"/>
  <c r="R36" i="34"/>
  <c r="M36" i="34"/>
  <c r="L36" i="34"/>
  <c r="B36" i="34"/>
  <c r="R35" i="34"/>
  <c r="M35" i="34"/>
  <c r="L35" i="34"/>
  <c r="B35" i="34"/>
  <c r="R34" i="34"/>
  <c r="M34" i="34"/>
  <c r="L34" i="34"/>
  <c r="B34" i="34"/>
  <c r="R33" i="34"/>
  <c r="M33" i="34"/>
  <c r="L33" i="34"/>
  <c r="B33" i="34"/>
  <c r="R32" i="34"/>
  <c r="M32" i="34"/>
  <c r="L32" i="34"/>
  <c r="B32" i="34"/>
  <c r="R31" i="34"/>
  <c r="M31" i="34"/>
  <c r="L31" i="34"/>
  <c r="B31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C13" i="34"/>
  <c r="A10" i="34"/>
  <c r="B6" i="34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76" i="5"/>
  <c r="D175" i="5"/>
  <c r="D174" i="5"/>
  <c r="D173" i="5"/>
  <c r="D172" i="5"/>
  <c r="D166" i="5"/>
  <c r="D165" i="5"/>
  <c r="D164" i="5"/>
  <c r="D163" i="5"/>
  <c r="D162" i="5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R16" i="18"/>
  <c r="R15" i="18"/>
  <c r="R29" i="19"/>
  <c r="R28" i="19"/>
  <c r="R27" i="19"/>
  <c r="R26" i="19"/>
  <c r="R25" i="19"/>
  <c r="R24" i="19"/>
  <c r="R23" i="19"/>
  <c r="R22" i="19"/>
  <c r="R21" i="19"/>
  <c r="R20" i="19"/>
  <c r="R19" i="19"/>
  <c r="R18" i="19"/>
  <c r="R17" i="19"/>
  <c r="R16" i="19"/>
  <c r="R15" i="19"/>
  <c r="R29" i="20"/>
  <c r="R28" i="20"/>
  <c r="R27" i="20"/>
  <c r="R26" i="20"/>
  <c r="R25" i="20"/>
  <c r="R24" i="20"/>
  <c r="R23" i="20"/>
  <c r="R22" i="20"/>
  <c r="R21" i="20"/>
  <c r="R20" i="20"/>
  <c r="R19" i="20"/>
  <c r="R18" i="20"/>
  <c r="R17" i="20"/>
  <c r="R16" i="20"/>
  <c r="R15" i="20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N61" i="31"/>
  <c r="N62" i="31"/>
  <c r="N60" i="31"/>
  <c r="N59" i="31"/>
  <c r="N37" i="31"/>
  <c r="N36" i="31"/>
  <c r="N25" i="31"/>
  <c r="N24" i="31"/>
  <c r="N23" i="31"/>
  <c r="N22" i="31"/>
  <c r="N20" i="31"/>
  <c r="N19" i="31"/>
  <c r="N18" i="31"/>
  <c r="N17" i="31"/>
  <c r="N16" i="31"/>
  <c r="N15" i="31"/>
  <c r="N14" i="31"/>
  <c r="N13" i="31"/>
  <c r="M61" i="31"/>
  <c r="M62" i="31"/>
  <c r="M63" i="31"/>
  <c r="M64" i="31"/>
  <c r="M65" i="31"/>
  <c r="M60" i="31"/>
  <c r="M59" i="31"/>
  <c r="M58" i="31"/>
  <c r="M57" i="31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0" i="31"/>
  <c r="M39" i="31"/>
  <c r="M38" i="31"/>
  <c r="M37" i="31"/>
  <c r="M36" i="31"/>
  <c r="M25" i="31"/>
  <c r="M24" i="31"/>
  <c r="M23" i="31"/>
  <c r="M22" i="31"/>
  <c r="M20" i="31"/>
  <c r="M19" i="31"/>
  <c r="M18" i="31"/>
  <c r="M17" i="31"/>
  <c r="M16" i="31"/>
  <c r="M15" i="31"/>
  <c r="M14" i="31"/>
  <c r="M13" i="31"/>
  <c r="M12" i="31"/>
  <c r="M11" i="31"/>
  <c r="M10" i="31"/>
  <c r="M9" i="31"/>
  <c r="M8" i="31"/>
  <c r="M7" i="31"/>
  <c r="M6" i="31"/>
  <c r="M5" i="31"/>
  <c r="M4" i="31"/>
  <c r="M3" i="31"/>
  <c r="M2" i="31"/>
  <c r="N65" i="31"/>
  <c r="N64" i="31"/>
  <c r="N63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0" i="31"/>
  <c r="N39" i="31"/>
  <c r="N38" i="31"/>
  <c r="N35" i="31"/>
  <c r="M35" i="31"/>
  <c r="N34" i="31"/>
  <c r="M34" i="31"/>
  <c r="N33" i="31"/>
  <c r="M33" i="31"/>
  <c r="N32" i="31"/>
  <c r="M32" i="31"/>
  <c r="N31" i="31"/>
  <c r="M31" i="31"/>
  <c r="N30" i="31"/>
  <c r="M30" i="31"/>
  <c r="N29" i="31"/>
  <c r="M29" i="31"/>
  <c r="N28" i="31"/>
  <c r="M28" i="31"/>
  <c r="N27" i="31"/>
  <c r="M27" i="31"/>
  <c r="N26" i="31"/>
  <c r="M26" i="31"/>
  <c r="N12" i="31"/>
  <c r="N11" i="31"/>
  <c r="N10" i="31"/>
  <c r="N9" i="31"/>
  <c r="N8" i="31"/>
  <c r="N7" i="31"/>
  <c r="N6" i="31"/>
  <c r="N5" i="31"/>
  <c r="N4" i="31"/>
  <c r="N3" i="31"/>
  <c r="N2" i="31"/>
  <c r="N12" i="6"/>
  <c r="N11" i="6"/>
  <c r="N10" i="6"/>
  <c r="N9" i="6"/>
  <c r="N8" i="6"/>
  <c r="N35" i="6"/>
  <c r="N34" i="6"/>
  <c r="N33" i="6"/>
  <c r="N32" i="6"/>
  <c r="N31" i="6"/>
  <c r="N47" i="6"/>
  <c r="N48" i="6"/>
  <c r="N49" i="6"/>
  <c r="N50" i="6"/>
  <c r="N51" i="6"/>
  <c r="N52" i="6"/>
  <c r="N53" i="6"/>
  <c r="N54" i="6"/>
  <c r="N55" i="6"/>
  <c r="N56" i="6"/>
  <c r="N57" i="6"/>
  <c r="N58" i="6"/>
  <c r="N61" i="6"/>
  <c r="N65" i="6"/>
  <c r="N64" i="6"/>
  <c r="N63" i="6"/>
  <c r="N62" i="6"/>
  <c r="N46" i="6"/>
  <c r="N45" i="6"/>
  <c r="N44" i="6"/>
  <c r="N43" i="6"/>
  <c r="N42" i="6"/>
  <c r="N41" i="6"/>
  <c r="N40" i="6"/>
  <c r="N39" i="6"/>
  <c r="N38" i="6"/>
  <c r="N30" i="6"/>
  <c r="N29" i="6"/>
  <c r="N28" i="6"/>
  <c r="N27" i="6"/>
  <c r="N26" i="6"/>
  <c r="N7" i="6"/>
  <c r="N6" i="6"/>
  <c r="N5" i="6"/>
  <c r="N4" i="6"/>
  <c r="N3" i="6"/>
  <c r="N2" i="6"/>
  <c r="M65" i="6"/>
  <c r="M64" i="6"/>
  <c r="M63" i="6"/>
  <c r="M62" i="6"/>
  <c r="M61" i="6"/>
  <c r="M35" i="6"/>
  <c r="M34" i="6"/>
  <c r="M33" i="6"/>
  <c r="M32" i="6"/>
  <c r="M31" i="6"/>
  <c r="M30" i="6"/>
  <c r="M29" i="6"/>
  <c r="M28" i="6"/>
  <c r="M27" i="6"/>
  <c r="M26" i="6"/>
  <c r="B13" i="34" l="1"/>
  <c r="C13" i="35"/>
  <c r="M67" i="45"/>
  <c r="N33" i="45"/>
  <c r="M64" i="45"/>
  <c r="N35" i="45"/>
  <c r="M27" i="45"/>
  <c r="M63" i="45"/>
  <c r="M31" i="45"/>
  <c r="M65" i="45"/>
  <c r="M29" i="45"/>
  <c r="M28" i="45"/>
  <c r="M30" i="45"/>
  <c r="M32" i="45"/>
  <c r="M34" i="45"/>
  <c r="M36" i="45"/>
  <c r="M62" i="45"/>
  <c r="M66" i="45"/>
  <c r="R41" i="44"/>
  <c r="R43" i="44" s="1"/>
  <c r="R41" i="43"/>
  <c r="R43" i="43" s="1"/>
  <c r="S41" i="35"/>
  <c r="S43" i="35" s="1"/>
  <c r="S41" i="34"/>
  <c r="S43" i="34" s="1"/>
  <c r="R42" i="22"/>
  <c r="O41" i="22"/>
  <c r="Q31" i="23"/>
  <c r="Q31" i="21"/>
  <c r="Q31" i="22"/>
  <c r="S42" i="30"/>
  <c r="M16" i="11"/>
  <c r="M15" i="11"/>
  <c r="M15" i="1"/>
  <c r="M15" i="27" l="1"/>
  <c r="M16" i="27"/>
  <c r="M15" i="26"/>
  <c r="M16" i="26"/>
  <c r="M17" i="26"/>
  <c r="M15" i="23"/>
  <c r="M15" i="25"/>
  <c r="M16" i="25"/>
  <c r="M17" i="25"/>
  <c r="M16" i="16"/>
  <c r="M17" i="16"/>
  <c r="M18" i="16"/>
  <c r="M15" i="17"/>
  <c r="M16" i="17"/>
  <c r="M17" i="17"/>
  <c r="M15" i="18"/>
  <c r="M16" i="18"/>
  <c r="M17" i="18"/>
  <c r="M15" i="19"/>
  <c r="M16" i="19"/>
  <c r="M17" i="19"/>
  <c r="M15" i="20"/>
  <c r="M16" i="20"/>
  <c r="M15" i="24"/>
  <c r="M16" i="24"/>
  <c r="M15" i="15"/>
  <c r="M15" i="14"/>
  <c r="M16" i="14"/>
  <c r="M15" i="13"/>
  <c r="M16" i="13"/>
  <c r="M15" i="12"/>
  <c r="M16" i="12"/>
  <c r="M17" i="12"/>
  <c r="B31" i="22" l="1"/>
  <c r="M29" i="27" l="1"/>
  <c r="M28" i="27"/>
  <c r="M27" i="27"/>
  <c r="M26" i="27"/>
  <c r="M25" i="27"/>
  <c r="M24" i="27"/>
  <c r="M23" i="27"/>
  <c r="M22" i="27"/>
  <c r="M21" i="27"/>
  <c r="M20" i="27"/>
  <c r="M19" i="27"/>
  <c r="M18" i="27"/>
  <c r="M17" i="27"/>
  <c r="M29" i="26"/>
  <c r="M28" i="26"/>
  <c r="M27" i="26"/>
  <c r="M26" i="26"/>
  <c r="M25" i="26"/>
  <c r="M24" i="26"/>
  <c r="M23" i="26"/>
  <c r="M22" i="26"/>
  <c r="M21" i="26"/>
  <c r="M20" i="26"/>
  <c r="M19" i="26"/>
  <c r="M18" i="26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29" i="12"/>
  <c r="M28" i="12"/>
  <c r="M27" i="12"/>
  <c r="M26" i="12"/>
  <c r="M25" i="12"/>
  <c r="M24" i="12"/>
  <c r="M23" i="12"/>
  <c r="M22" i="12"/>
  <c r="M21" i="12"/>
  <c r="M20" i="12"/>
  <c r="M19" i="12"/>
  <c r="M18" i="12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29" i="19"/>
  <c r="M28" i="19"/>
  <c r="M27" i="19"/>
  <c r="M26" i="19"/>
  <c r="M25" i="19"/>
  <c r="M24" i="19"/>
  <c r="M23" i="19"/>
  <c r="M22" i="19"/>
  <c r="M21" i="19"/>
  <c r="M20" i="19"/>
  <c r="M19" i="19"/>
  <c r="M18" i="19"/>
  <c r="M29" i="18"/>
  <c r="M28" i="18"/>
  <c r="M27" i="18"/>
  <c r="M26" i="18"/>
  <c r="M25" i="18"/>
  <c r="M24" i="18"/>
  <c r="M23" i="18"/>
  <c r="M22" i="18"/>
  <c r="M21" i="18"/>
  <c r="M20" i="18"/>
  <c r="M19" i="18"/>
  <c r="M18" i="18"/>
  <c r="M29" i="17"/>
  <c r="M28" i="17"/>
  <c r="M27" i="17"/>
  <c r="M26" i="17"/>
  <c r="M25" i="17"/>
  <c r="M24" i="17"/>
  <c r="M23" i="17"/>
  <c r="M22" i="17"/>
  <c r="M21" i="17"/>
  <c r="M20" i="17"/>
  <c r="M19" i="17"/>
  <c r="M18" i="17"/>
  <c r="M29" i="16"/>
  <c r="M28" i="16"/>
  <c r="M27" i="16"/>
  <c r="M26" i="16"/>
  <c r="M25" i="16"/>
  <c r="M24" i="16"/>
  <c r="M23" i="16"/>
  <c r="M22" i="16"/>
  <c r="M21" i="16"/>
  <c r="M20" i="16"/>
  <c r="M19" i="16"/>
  <c r="M29" i="25"/>
  <c r="M28" i="25"/>
  <c r="M27" i="25"/>
  <c r="M26" i="25"/>
  <c r="M25" i="25"/>
  <c r="M24" i="25"/>
  <c r="M23" i="25"/>
  <c r="M22" i="25"/>
  <c r="M21" i="25"/>
  <c r="M20" i="25"/>
  <c r="M19" i="25"/>
  <c r="M18" i="25"/>
  <c r="M20" i="30"/>
  <c r="M29" i="30"/>
  <c r="M28" i="30"/>
  <c r="M27" i="30"/>
  <c r="M26" i="30"/>
  <c r="M25" i="30"/>
  <c r="M24" i="30"/>
  <c r="M23" i="30"/>
  <c r="M22" i="30"/>
  <c r="M21" i="30"/>
  <c r="M19" i="30"/>
  <c r="M18" i="30"/>
  <c r="M17" i="30"/>
  <c r="M16" i="30"/>
  <c r="M15" i="30"/>
  <c r="R41" i="22" l="1"/>
  <c r="R43" i="22" s="1"/>
  <c r="A10" i="11"/>
  <c r="A10" i="1"/>
  <c r="K65" i="31" l="1"/>
  <c r="J65" i="31"/>
  <c r="K64" i="31"/>
  <c r="J64" i="31"/>
  <c r="K63" i="31"/>
  <c r="J63" i="31"/>
  <c r="K62" i="31"/>
  <c r="J62" i="31"/>
  <c r="K61" i="31"/>
  <c r="J61" i="31"/>
  <c r="K60" i="31"/>
  <c r="J60" i="31"/>
  <c r="K59" i="31"/>
  <c r="J59" i="31"/>
  <c r="K58" i="31"/>
  <c r="J58" i="31"/>
  <c r="K57" i="31"/>
  <c r="J57" i="31"/>
  <c r="K56" i="31"/>
  <c r="J56" i="31"/>
  <c r="K55" i="31"/>
  <c r="J55" i="31"/>
  <c r="K54" i="31"/>
  <c r="J54" i="31"/>
  <c r="K53" i="31"/>
  <c r="J53" i="31"/>
  <c r="K52" i="31"/>
  <c r="J52" i="31"/>
  <c r="K51" i="31"/>
  <c r="J51" i="31"/>
  <c r="K50" i="31"/>
  <c r="J50" i="31"/>
  <c r="K49" i="31"/>
  <c r="J49" i="31"/>
  <c r="K48" i="31"/>
  <c r="J48" i="31"/>
  <c r="K47" i="31"/>
  <c r="J47" i="31"/>
  <c r="K46" i="31"/>
  <c r="J46" i="31"/>
  <c r="K45" i="31"/>
  <c r="J45" i="31"/>
  <c r="K44" i="31"/>
  <c r="J44" i="31"/>
  <c r="J43" i="31"/>
  <c r="J42" i="31"/>
  <c r="J41" i="31"/>
  <c r="K40" i="31"/>
  <c r="J40" i="31"/>
  <c r="K39" i="31"/>
  <c r="J39" i="31"/>
  <c r="K38" i="31"/>
  <c r="J38" i="31"/>
  <c r="K37" i="31"/>
  <c r="J37" i="31"/>
  <c r="K36" i="31"/>
  <c r="J36" i="31"/>
  <c r="K35" i="31"/>
  <c r="J35" i="31"/>
  <c r="K34" i="31"/>
  <c r="J34" i="31"/>
  <c r="K33" i="31"/>
  <c r="J33" i="31"/>
  <c r="K32" i="31"/>
  <c r="J32" i="31"/>
  <c r="K31" i="31"/>
  <c r="J31" i="31"/>
  <c r="K30" i="31"/>
  <c r="J30" i="31"/>
  <c r="K29" i="31"/>
  <c r="J29" i="31"/>
  <c r="K28" i="31"/>
  <c r="J28" i="31"/>
  <c r="K27" i="31"/>
  <c r="J27" i="31"/>
  <c r="K26" i="31"/>
  <c r="J26" i="31"/>
  <c r="K25" i="31"/>
  <c r="J25" i="31"/>
  <c r="K24" i="31"/>
  <c r="J24" i="31"/>
  <c r="K23" i="31"/>
  <c r="J23" i="31"/>
  <c r="K22" i="31"/>
  <c r="J22" i="31"/>
  <c r="K21" i="31"/>
  <c r="J21" i="31"/>
  <c r="K20" i="31"/>
  <c r="J20" i="31"/>
  <c r="K19" i="31"/>
  <c r="J19" i="31"/>
  <c r="K18" i="31"/>
  <c r="J18" i="31"/>
  <c r="K17" i="31"/>
  <c r="J17" i="31"/>
  <c r="K16" i="31"/>
  <c r="J16" i="31"/>
  <c r="K15" i="31"/>
  <c r="J15" i="31"/>
  <c r="K14" i="31"/>
  <c r="J14" i="31"/>
  <c r="K13" i="31"/>
  <c r="J13" i="31"/>
  <c r="K12" i="31"/>
  <c r="J12" i="31"/>
  <c r="K11" i="31"/>
  <c r="J11" i="31"/>
  <c r="K10" i="31"/>
  <c r="J10" i="31"/>
  <c r="K9" i="31"/>
  <c r="J9" i="31"/>
  <c r="K8" i="31"/>
  <c r="J8" i="31"/>
  <c r="K7" i="31"/>
  <c r="J7" i="31"/>
  <c r="K6" i="31"/>
  <c r="J6" i="31"/>
  <c r="K5" i="31"/>
  <c r="J5" i="31"/>
  <c r="K4" i="31"/>
  <c r="J4" i="31"/>
  <c r="K3" i="31"/>
  <c r="J3" i="31"/>
  <c r="K2" i="31"/>
  <c r="J2" i="31"/>
  <c r="O42" i="30" l="1"/>
  <c r="O41" i="30"/>
  <c r="C41" i="30"/>
  <c r="C13" i="30" s="1"/>
  <c r="B41" i="30"/>
  <c r="B13" i="30" s="1"/>
  <c r="R40" i="30"/>
  <c r="M40" i="30"/>
  <c r="L40" i="30"/>
  <c r="B40" i="30"/>
  <c r="R39" i="30"/>
  <c r="M39" i="30"/>
  <c r="L39" i="30"/>
  <c r="B39" i="30"/>
  <c r="R38" i="30"/>
  <c r="M38" i="30"/>
  <c r="L38" i="30"/>
  <c r="B38" i="30"/>
  <c r="R37" i="30"/>
  <c r="M37" i="30"/>
  <c r="L37" i="30"/>
  <c r="B37" i="30"/>
  <c r="R36" i="30"/>
  <c r="M36" i="30"/>
  <c r="L36" i="30"/>
  <c r="B36" i="30"/>
  <c r="R35" i="30"/>
  <c r="M35" i="30"/>
  <c r="L35" i="30"/>
  <c r="B35" i="30"/>
  <c r="R34" i="30"/>
  <c r="M34" i="30"/>
  <c r="L34" i="30"/>
  <c r="B34" i="30"/>
  <c r="R33" i="30"/>
  <c r="M33" i="30"/>
  <c r="L33" i="30"/>
  <c r="B33" i="30"/>
  <c r="R32" i="30"/>
  <c r="M32" i="30"/>
  <c r="L32" i="30"/>
  <c r="B32" i="30"/>
  <c r="R31" i="30"/>
  <c r="M31" i="30"/>
  <c r="L31" i="30"/>
  <c r="B31" i="30"/>
  <c r="A10" i="30"/>
  <c r="B6" i="30"/>
  <c r="S42" i="29"/>
  <c r="O42" i="29"/>
  <c r="O41" i="29"/>
  <c r="C41" i="29"/>
  <c r="B41" i="29"/>
  <c r="B13" i="29" s="1"/>
  <c r="R40" i="29"/>
  <c r="M40" i="29"/>
  <c r="L40" i="29"/>
  <c r="B40" i="29"/>
  <c r="R39" i="29"/>
  <c r="M39" i="29"/>
  <c r="L39" i="29"/>
  <c r="B39" i="29"/>
  <c r="R38" i="29"/>
  <c r="M38" i="29"/>
  <c r="L38" i="29"/>
  <c r="B38" i="29"/>
  <c r="R37" i="29"/>
  <c r="M37" i="29"/>
  <c r="L37" i="29"/>
  <c r="B37" i="29"/>
  <c r="R36" i="29"/>
  <c r="M36" i="29"/>
  <c r="L36" i="29"/>
  <c r="B36" i="29"/>
  <c r="R35" i="29"/>
  <c r="M35" i="29"/>
  <c r="L35" i="29"/>
  <c r="B35" i="29"/>
  <c r="R34" i="29"/>
  <c r="M34" i="29"/>
  <c r="L34" i="29"/>
  <c r="B34" i="29"/>
  <c r="R33" i="29"/>
  <c r="M33" i="29"/>
  <c r="L33" i="29"/>
  <c r="B33" i="29"/>
  <c r="R32" i="29"/>
  <c r="M32" i="29"/>
  <c r="L32" i="29"/>
  <c r="B32" i="29"/>
  <c r="R31" i="29"/>
  <c r="M31" i="29"/>
  <c r="L31" i="29"/>
  <c r="B31" i="29"/>
  <c r="A10" i="29"/>
  <c r="B6" i="29"/>
  <c r="F8" i="30" l="1"/>
  <c r="F8" i="29"/>
  <c r="S41" i="30"/>
  <c r="S43" i="30" s="1"/>
  <c r="C13" i="29"/>
  <c r="S41" i="29"/>
  <c r="S43" i="29" s="1"/>
  <c r="B6" i="15"/>
  <c r="D142" i="5" l="1"/>
  <c r="D143" i="5"/>
  <c r="D144" i="5"/>
  <c r="D145" i="5"/>
  <c r="D146" i="5"/>
  <c r="D147" i="5"/>
  <c r="D148" i="5"/>
  <c r="D149" i="5"/>
  <c r="D150" i="5"/>
  <c r="D151" i="5"/>
  <c r="J41" i="6"/>
  <c r="J42" i="6"/>
  <c r="J43" i="6"/>
  <c r="K21" i="6"/>
  <c r="K20" i="6"/>
  <c r="J21" i="6"/>
  <c r="A5" i="2" l="1"/>
  <c r="A4" i="2"/>
  <c r="A3" i="2"/>
  <c r="R42" i="27" l="1"/>
  <c r="O42" i="27"/>
  <c r="O41" i="27"/>
  <c r="C41" i="27"/>
  <c r="C13" i="27" s="1"/>
  <c r="B41" i="27"/>
  <c r="B13" i="27" s="1"/>
  <c r="Q40" i="27"/>
  <c r="M40" i="27"/>
  <c r="L40" i="27"/>
  <c r="B40" i="27"/>
  <c r="Q39" i="27"/>
  <c r="M39" i="27"/>
  <c r="L39" i="27"/>
  <c r="B39" i="27"/>
  <c r="Q38" i="27"/>
  <c r="M38" i="27"/>
  <c r="L38" i="27"/>
  <c r="B38" i="27"/>
  <c r="Q37" i="27"/>
  <c r="M37" i="27"/>
  <c r="L37" i="27"/>
  <c r="B37" i="27"/>
  <c r="Q36" i="27"/>
  <c r="M36" i="27"/>
  <c r="L36" i="27"/>
  <c r="B36" i="27"/>
  <c r="Q35" i="27"/>
  <c r="M35" i="27"/>
  <c r="L35" i="27"/>
  <c r="B35" i="27"/>
  <c r="Q34" i="27"/>
  <c r="M34" i="27"/>
  <c r="L34" i="27"/>
  <c r="B34" i="27"/>
  <c r="Q33" i="27"/>
  <c r="M33" i="27"/>
  <c r="L33" i="27"/>
  <c r="B33" i="27"/>
  <c r="Q32" i="27"/>
  <c r="M32" i="27"/>
  <c r="L32" i="27"/>
  <c r="B32" i="27"/>
  <c r="Q31" i="27"/>
  <c r="M31" i="27"/>
  <c r="B31" i="27"/>
  <c r="A10" i="27"/>
  <c r="B6" i="27"/>
  <c r="A10" i="22"/>
  <c r="A10" i="21"/>
  <c r="A10" i="23"/>
  <c r="A10" i="26"/>
  <c r="R42" i="26"/>
  <c r="O42" i="26"/>
  <c r="O41" i="26"/>
  <c r="C41" i="26"/>
  <c r="C13" i="26" s="1"/>
  <c r="B41" i="26"/>
  <c r="B13" i="26" s="1"/>
  <c r="Q40" i="26"/>
  <c r="M40" i="26"/>
  <c r="L40" i="26"/>
  <c r="B40" i="26"/>
  <c r="Q39" i="26"/>
  <c r="M39" i="26"/>
  <c r="L39" i="26"/>
  <c r="B39" i="26"/>
  <c r="Q38" i="26"/>
  <c r="M38" i="26"/>
  <c r="L38" i="26"/>
  <c r="B38" i="26"/>
  <c r="Q37" i="26"/>
  <c r="M37" i="26"/>
  <c r="L37" i="26"/>
  <c r="B37" i="26"/>
  <c r="Q36" i="26"/>
  <c r="M36" i="26"/>
  <c r="L36" i="26"/>
  <c r="B36" i="26"/>
  <c r="Q35" i="26"/>
  <c r="M35" i="26"/>
  <c r="L35" i="26"/>
  <c r="B35" i="26"/>
  <c r="Q34" i="26"/>
  <c r="M34" i="26"/>
  <c r="L34" i="26"/>
  <c r="B34" i="26"/>
  <c r="Q33" i="26"/>
  <c r="M33" i="26"/>
  <c r="L33" i="26"/>
  <c r="B33" i="26"/>
  <c r="Q32" i="26"/>
  <c r="M32" i="26"/>
  <c r="L32" i="26"/>
  <c r="B32" i="26"/>
  <c r="Q31" i="26"/>
  <c r="M31" i="26"/>
  <c r="L31" i="26"/>
  <c r="B31" i="26"/>
  <c r="B6" i="26"/>
  <c r="F8" i="27" l="1"/>
  <c r="F8" i="26"/>
  <c r="R41" i="26"/>
  <c r="R43" i="26" s="1"/>
  <c r="E136" i="5" l="1"/>
  <c r="E135" i="5"/>
  <c r="E134" i="5"/>
  <c r="E133" i="5"/>
  <c r="E132" i="5"/>
  <c r="S42" i="25" l="1"/>
  <c r="O42" i="25"/>
  <c r="O41" i="25"/>
  <c r="C41" i="25"/>
  <c r="C13" i="25" s="1"/>
  <c r="B41" i="25"/>
  <c r="B13" i="25" s="1"/>
  <c r="R40" i="25"/>
  <c r="M40" i="25"/>
  <c r="L40" i="25"/>
  <c r="B40" i="25"/>
  <c r="R39" i="25"/>
  <c r="M39" i="25"/>
  <c r="L39" i="25"/>
  <c r="B39" i="25"/>
  <c r="R38" i="25"/>
  <c r="M38" i="25"/>
  <c r="L38" i="25"/>
  <c r="B38" i="25"/>
  <c r="R37" i="25"/>
  <c r="M37" i="25"/>
  <c r="L37" i="25"/>
  <c r="B37" i="25"/>
  <c r="R36" i="25"/>
  <c r="M36" i="25"/>
  <c r="L36" i="25"/>
  <c r="B36" i="25"/>
  <c r="R35" i="25"/>
  <c r="M35" i="25"/>
  <c r="L35" i="25"/>
  <c r="B35" i="25"/>
  <c r="R34" i="25"/>
  <c r="M34" i="25"/>
  <c r="L34" i="25"/>
  <c r="B34" i="25"/>
  <c r="R33" i="25"/>
  <c r="M33" i="25"/>
  <c r="L33" i="25"/>
  <c r="B33" i="25"/>
  <c r="R32" i="25"/>
  <c r="M32" i="25"/>
  <c r="L32" i="25"/>
  <c r="B32" i="25"/>
  <c r="R31" i="25"/>
  <c r="M31" i="25"/>
  <c r="L31" i="25"/>
  <c r="B31" i="25"/>
  <c r="A10" i="25"/>
  <c r="B6" i="25"/>
  <c r="S42" i="24"/>
  <c r="O42" i="24"/>
  <c r="O41" i="24"/>
  <c r="C41" i="24"/>
  <c r="C13" i="24" s="1"/>
  <c r="B41" i="24"/>
  <c r="B13" i="24" s="1"/>
  <c r="R40" i="24"/>
  <c r="M40" i="24"/>
  <c r="L40" i="24"/>
  <c r="B40" i="24"/>
  <c r="R39" i="24"/>
  <c r="M39" i="24"/>
  <c r="L39" i="24"/>
  <c r="B39" i="24"/>
  <c r="R38" i="24"/>
  <c r="M38" i="24"/>
  <c r="L38" i="24"/>
  <c r="B38" i="24"/>
  <c r="R37" i="24"/>
  <c r="M37" i="24"/>
  <c r="L37" i="24"/>
  <c r="B37" i="24"/>
  <c r="R36" i="24"/>
  <c r="M36" i="24"/>
  <c r="L36" i="24"/>
  <c r="B36" i="24"/>
  <c r="R35" i="24"/>
  <c r="M35" i="24"/>
  <c r="L35" i="24"/>
  <c r="B35" i="24"/>
  <c r="R34" i="24"/>
  <c r="M34" i="24"/>
  <c r="L34" i="24"/>
  <c r="B34" i="24"/>
  <c r="R33" i="24"/>
  <c r="M33" i="24"/>
  <c r="L33" i="24"/>
  <c r="B33" i="24"/>
  <c r="R32" i="24"/>
  <c r="M32" i="24"/>
  <c r="L32" i="24"/>
  <c r="B32" i="24"/>
  <c r="R31" i="24"/>
  <c r="M31" i="24"/>
  <c r="L31" i="24"/>
  <c r="B31" i="24"/>
  <c r="A10" i="24"/>
  <c r="B6" i="24"/>
  <c r="R42" i="23"/>
  <c r="O42" i="23"/>
  <c r="O41" i="23"/>
  <c r="C41" i="23"/>
  <c r="C13" i="23" s="1"/>
  <c r="B41" i="23"/>
  <c r="F8" i="23" s="1"/>
  <c r="Q40" i="23"/>
  <c r="M40" i="23"/>
  <c r="L40" i="23"/>
  <c r="B40" i="23"/>
  <c r="Q39" i="23"/>
  <c r="M39" i="23"/>
  <c r="L39" i="23"/>
  <c r="B39" i="23"/>
  <c r="Q38" i="23"/>
  <c r="M38" i="23"/>
  <c r="L38" i="23"/>
  <c r="B38" i="23"/>
  <c r="Q37" i="23"/>
  <c r="M37" i="23"/>
  <c r="L37" i="23"/>
  <c r="B37" i="23"/>
  <c r="Q36" i="23"/>
  <c r="M36" i="23"/>
  <c r="L36" i="23"/>
  <c r="B36" i="23"/>
  <c r="Q35" i="23"/>
  <c r="M35" i="23"/>
  <c r="L35" i="23"/>
  <c r="B35" i="23"/>
  <c r="Q34" i="23"/>
  <c r="M34" i="23"/>
  <c r="L34" i="23"/>
  <c r="B34" i="23"/>
  <c r="Q33" i="23"/>
  <c r="M33" i="23"/>
  <c r="L33" i="23"/>
  <c r="B33" i="23"/>
  <c r="Q32" i="23"/>
  <c r="M32" i="23"/>
  <c r="L32" i="23"/>
  <c r="B32" i="23"/>
  <c r="B6" i="23"/>
  <c r="B13" i="23" l="1"/>
  <c r="S41" i="24"/>
  <c r="S43" i="24" s="1"/>
  <c r="R41" i="23"/>
  <c r="R43" i="23" s="1"/>
  <c r="F8" i="25"/>
  <c r="F8" i="24"/>
  <c r="O42" i="22" l="1"/>
  <c r="C41" i="22"/>
  <c r="C13" i="22" s="1"/>
  <c r="B41" i="22"/>
  <c r="B13" i="22" s="1"/>
  <c r="Q40" i="22"/>
  <c r="M40" i="22"/>
  <c r="L40" i="22"/>
  <c r="B40" i="22"/>
  <c r="Q39" i="22"/>
  <c r="M39" i="22"/>
  <c r="L39" i="22"/>
  <c r="B39" i="22"/>
  <c r="Q38" i="22"/>
  <c r="M38" i="22"/>
  <c r="L38" i="22"/>
  <c r="B38" i="22"/>
  <c r="Q37" i="22"/>
  <c r="M37" i="22"/>
  <c r="L37" i="22"/>
  <c r="B37" i="22"/>
  <c r="Q36" i="22"/>
  <c r="M36" i="22"/>
  <c r="L36" i="22"/>
  <c r="B36" i="22"/>
  <c r="Q35" i="22"/>
  <c r="M35" i="22"/>
  <c r="L35" i="22"/>
  <c r="B35" i="22"/>
  <c r="Q34" i="22"/>
  <c r="M34" i="22"/>
  <c r="L34" i="22"/>
  <c r="B34" i="22"/>
  <c r="Q33" i="22"/>
  <c r="M33" i="22"/>
  <c r="L33" i="22"/>
  <c r="B33" i="22"/>
  <c r="Q32" i="22"/>
  <c r="M32" i="22"/>
  <c r="L32" i="22"/>
  <c r="B32" i="22"/>
  <c r="B6" i="22"/>
  <c r="R42" i="21"/>
  <c r="O42" i="21"/>
  <c r="O41" i="21"/>
  <c r="C41" i="21"/>
  <c r="C13" i="21" s="1"/>
  <c r="B41" i="21"/>
  <c r="B13" i="21" s="1"/>
  <c r="Q40" i="21"/>
  <c r="M40" i="21"/>
  <c r="L40" i="21"/>
  <c r="B40" i="21"/>
  <c r="Q39" i="21"/>
  <c r="M39" i="21"/>
  <c r="L39" i="21"/>
  <c r="B39" i="21"/>
  <c r="Q38" i="21"/>
  <c r="M38" i="21"/>
  <c r="L38" i="21"/>
  <c r="B38" i="21"/>
  <c r="Q37" i="21"/>
  <c r="M37" i="21"/>
  <c r="L37" i="21"/>
  <c r="B37" i="21"/>
  <c r="Q36" i="21"/>
  <c r="M36" i="21"/>
  <c r="L36" i="21"/>
  <c r="B36" i="21"/>
  <c r="Q35" i="21"/>
  <c r="M35" i="21"/>
  <c r="L35" i="21"/>
  <c r="B35" i="21"/>
  <c r="Q34" i="21"/>
  <c r="M34" i="21"/>
  <c r="L34" i="21"/>
  <c r="B34" i="21"/>
  <c r="Q33" i="21"/>
  <c r="M33" i="21"/>
  <c r="L33" i="21"/>
  <c r="B33" i="21"/>
  <c r="Q32" i="21"/>
  <c r="M32" i="21"/>
  <c r="L32" i="21"/>
  <c r="B32" i="21"/>
  <c r="B6" i="21"/>
  <c r="R42" i="20"/>
  <c r="O42" i="20"/>
  <c r="O41" i="20"/>
  <c r="C41" i="20"/>
  <c r="B41" i="20"/>
  <c r="B13" i="20" s="1"/>
  <c r="Q40" i="20"/>
  <c r="M40" i="20"/>
  <c r="L40" i="20"/>
  <c r="B40" i="20"/>
  <c r="Q39" i="20"/>
  <c r="M39" i="20"/>
  <c r="L39" i="20"/>
  <c r="B39" i="20"/>
  <c r="Q38" i="20"/>
  <c r="M38" i="20"/>
  <c r="L38" i="20"/>
  <c r="B38" i="20"/>
  <c r="Q37" i="20"/>
  <c r="M37" i="20"/>
  <c r="L37" i="20"/>
  <c r="B37" i="20"/>
  <c r="Q36" i="20"/>
  <c r="M36" i="20"/>
  <c r="L36" i="20"/>
  <c r="B36" i="20"/>
  <c r="Q35" i="20"/>
  <c r="M35" i="20"/>
  <c r="L35" i="20"/>
  <c r="B35" i="20"/>
  <c r="Q34" i="20"/>
  <c r="M34" i="20"/>
  <c r="L34" i="20"/>
  <c r="B34" i="20"/>
  <c r="Q33" i="20"/>
  <c r="M33" i="20"/>
  <c r="L33" i="20"/>
  <c r="B33" i="20"/>
  <c r="Q32" i="20"/>
  <c r="M32" i="20"/>
  <c r="L32" i="20"/>
  <c r="B32" i="20"/>
  <c r="Q31" i="20"/>
  <c r="M31" i="20"/>
  <c r="L31" i="20"/>
  <c r="B31" i="20"/>
  <c r="A10" i="20"/>
  <c r="B6" i="20"/>
  <c r="R42" i="19"/>
  <c r="O42" i="19"/>
  <c r="O41" i="19"/>
  <c r="C41" i="19"/>
  <c r="C13" i="19" s="1"/>
  <c r="B41" i="19"/>
  <c r="B13" i="19" s="1"/>
  <c r="Q40" i="19"/>
  <c r="M40" i="19"/>
  <c r="L40" i="19"/>
  <c r="B40" i="19"/>
  <c r="Q39" i="19"/>
  <c r="M39" i="19"/>
  <c r="L39" i="19"/>
  <c r="B39" i="19"/>
  <c r="Q38" i="19"/>
  <c r="M38" i="19"/>
  <c r="L38" i="19"/>
  <c r="B38" i="19"/>
  <c r="Q37" i="19"/>
  <c r="M37" i="19"/>
  <c r="L37" i="19"/>
  <c r="B37" i="19"/>
  <c r="Q36" i="19"/>
  <c r="M36" i="19"/>
  <c r="L36" i="19"/>
  <c r="B36" i="19"/>
  <c r="Q35" i="19"/>
  <c r="M35" i="19"/>
  <c r="L35" i="19"/>
  <c r="B35" i="19"/>
  <c r="Q34" i="19"/>
  <c r="M34" i="19"/>
  <c r="L34" i="19"/>
  <c r="B34" i="19"/>
  <c r="Q33" i="19"/>
  <c r="M33" i="19"/>
  <c r="L33" i="19"/>
  <c r="B33" i="19"/>
  <c r="Q32" i="19"/>
  <c r="M32" i="19"/>
  <c r="L32" i="19"/>
  <c r="B32" i="19"/>
  <c r="Q31" i="19"/>
  <c r="M31" i="19"/>
  <c r="L31" i="19"/>
  <c r="B31" i="19"/>
  <c r="A10" i="19"/>
  <c r="B6" i="19"/>
  <c r="R42" i="18"/>
  <c r="O42" i="18"/>
  <c r="O41" i="18"/>
  <c r="C41" i="18"/>
  <c r="B41" i="18"/>
  <c r="B13" i="18" s="1"/>
  <c r="Q40" i="18"/>
  <c r="M40" i="18"/>
  <c r="L40" i="18"/>
  <c r="B40" i="18"/>
  <c r="Q39" i="18"/>
  <c r="M39" i="18"/>
  <c r="L39" i="18"/>
  <c r="B39" i="18"/>
  <c r="Q38" i="18"/>
  <c r="M38" i="18"/>
  <c r="L38" i="18"/>
  <c r="B38" i="18"/>
  <c r="Q37" i="18"/>
  <c r="M37" i="18"/>
  <c r="L37" i="18"/>
  <c r="B37" i="18"/>
  <c r="Q36" i="18"/>
  <c r="M36" i="18"/>
  <c r="L36" i="18"/>
  <c r="B36" i="18"/>
  <c r="Q35" i="18"/>
  <c r="M35" i="18"/>
  <c r="L35" i="18"/>
  <c r="B35" i="18"/>
  <c r="Q34" i="18"/>
  <c r="M34" i="18"/>
  <c r="L34" i="18"/>
  <c r="B34" i="18"/>
  <c r="Q33" i="18"/>
  <c r="M33" i="18"/>
  <c r="L33" i="18"/>
  <c r="B33" i="18"/>
  <c r="Q32" i="18"/>
  <c r="M32" i="18"/>
  <c r="L32" i="18"/>
  <c r="B32" i="18"/>
  <c r="Q31" i="18"/>
  <c r="M31" i="18"/>
  <c r="L31" i="18"/>
  <c r="B31" i="18"/>
  <c r="A10" i="18"/>
  <c r="B6" i="18"/>
  <c r="R42" i="17"/>
  <c r="O42" i="17"/>
  <c r="O41" i="17"/>
  <c r="C41" i="17"/>
  <c r="C13" i="17" s="1"/>
  <c r="B41" i="17"/>
  <c r="Q40" i="17"/>
  <c r="M40" i="17"/>
  <c r="L40" i="17"/>
  <c r="B40" i="17"/>
  <c r="Q39" i="17"/>
  <c r="M39" i="17"/>
  <c r="L39" i="17"/>
  <c r="B39" i="17"/>
  <c r="Q38" i="17"/>
  <c r="M38" i="17"/>
  <c r="L38" i="17"/>
  <c r="B38" i="17"/>
  <c r="Q37" i="17"/>
  <c r="M37" i="17"/>
  <c r="L37" i="17"/>
  <c r="B37" i="17"/>
  <c r="Q36" i="17"/>
  <c r="M36" i="17"/>
  <c r="L36" i="17"/>
  <c r="B36" i="17"/>
  <c r="Q35" i="17"/>
  <c r="M35" i="17"/>
  <c r="L35" i="17"/>
  <c r="B35" i="17"/>
  <c r="Q34" i="17"/>
  <c r="M34" i="17"/>
  <c r="L34" i="17"/>
  <c r="B34" i="17"/>
  <c r="Q33" i="17"/>
  <c r="M33" i="17"/>
  <c r="L33" i="17"/>
  <c r="B33" i="17"/>
  <c r="Q32" i="17"/>
  <c r="M32" i="17"/>
  <c r="L32" i="17"/>
  <c r="B32" i="17"/>
  <c r="Q31" i="17"/>
  <c r="M31" i="17"/>
  <c r="L31" i="17"/>
  <c r="B31" i="17"/>
  <c r="A10" i="17"/>
  <c r="B6" i="17"/>
  <c r="R42" i="16"/>
  <c r="O42" i="16"/>
  <c r="O41" i="16"/>
  <c r="C41" i="16"/>
  <c r="B41" i="16"/>
  <c r="B13" i="16" s="1"/>
  <c r="Q40" i="16"/>
  <c r="M40" i="16"/>
  <c r="L40" i="16"/>
  <c r="B40" i="16"/>
  <c r="Q39" i="16"/>
  <c r="M39" i="16"/>
  <c r="L39" i="16"/>
  <c r="B39" i="16"/>
  <c r="Q38" i="16"/>
  <c r="M38" i="16"/>
  <c r="L38" i="16"/>
  <c r="B38" i="16"/>
  <c r="Q37" i="16"/>
  <c r="M37" i="16"/>
  <c r="L37" i="16"/>
  <c r="B37" i="16"/>
  <c r="Q36" i="16"/>
  <c r="M36" i="16"/>
  <c r="L36" i="16"/>
  <c r="B36" i="16"/>
  <c r="Q35" i="16"/>
  <c r="M35" i="16"/>
  <c r="L35" i="16"/>
  <c r="B35" i="16"/>
  <c r="Q34" i="16"/>
  <c r="M34" i="16"/>
  <c r="L34" i="16"/>
  <c r="B34" i="16"/>
  <c r="Q33" i="16"/>
  <c r="M33" i="16"/>
  <c r="L33" i="16"/>
  <c r="B33" i="16"/>
  <c r="Q32" i="16"/>
  <c r="M32" i="16"/>
  <c r="L32" i="16"/>
  <c r="B32" i="16"/>
  <c r="Q31" i="16"/>
  <c r="M31" i="16"/>
  <c r="L31" i="16"/>
  <c r="B31" i="16"/>
  <c r="A10" i="16"/>
  <c r="B6" i="16"/>
  <c r="S42" i="15"/>
  <c r="O42" i="15"/>
  <c r="O41" i="15"/>
  <c r="C41" i="15"/>
  <c r="C13" i="15" s="1"/>
  <c r="B41" i="15"/>
  <c r="B13" i="15" s="1"/>
  <c r="R40" i="15"/>
  <c r="M40" i="15"/>
  <c r="L40" i="15"/>
  <c r="B40" i="15"/>
  <c r="R39" i="15"/>
  <c r="M39" i="15"/>
  <c r="L39" i="15"/>
  <c r="B39" i="15"/>
  <c r="R38" i="15"/>
  <c r="M38" i="15"/>
  <c r="L38" i="15"/>
  <c r="B38" i="15"/>
  <c r="R37" i="15"/>
  <c r="M37" i="15"/>
  <c r="L37" i="15"/>
  <c r="B37" i="15"/>
  <c r="R36" i="15"/>
  <c r="M36" i="15"/>
  <c r="L36" i="15"/>
  <c r="B36" i="15"/>
  <c r="R35" i="15"/>
  <c r="M35" i="15"/>
  <c r="L35" i="15"/>
  <c r="B35" i="15"/>
  <c r="R34" i="15"/>
  <c r="M34" i="15"/>
  <c r="L34" i="15"/>
  <c r="B34" i="15"/>
  <c r="R33" i="15"/>
  <c r="M33" i="15"/>
  <c r="L33" i="15"/>
  <c r="B33" i="15"/>
  <c r="R32" i="15"/>
  <c r="M32" i="15"/>
  <c r="L32" i="15"/>
  <c r="B32" i="15"/>
  <c r="R31" i="15"/>
  <c r="M31" i="15"/>
  <c r="L31" i="15"/>
  <c r="B31" i="15"/>
  <c r="A10" i="15"/>
  <c r="R42" i="14"/>
  <c r="O42" i="14"/>
  <c r="O41" i="14"/>
  <c r="C41" i="14"/>
  <c r="C13" i="14" s="1"/>
  <c r="B41" i="14"/>
  <c r="B13" i="14" s="1"/>
  <c r="Q40" i="14"/>
  <c r="M40" i="14"/>
  <c r="L40" i="14"/>
  <c r="B40" i="14"/>
  <c r="Q39" i="14"/>
  <c r="M39" i="14"/>
  <c r="L39" i="14"/>
  <c r="B39" i="14"/>
  <c r="Q38" i="14"/>
  <c r="M38" i="14"/>
  <c r="L38" i="14"/>
  <c r="B38" i="14"/>
  <c r="Q37" i="14"/>
  <c r="M37" i="14"/>
  <c r="L37" i="14"/>
  <c r="B37" i="14"/>
  <c r="Q36" i="14"/>
  <c r="M36" i="14"/>
  <c r="L36" i="14"/>
  <c r="B36" i="14"/>
  <c r="Q35" i="14"/>
  <c r="M35" i="14"/>
  <c r="L35" i="14"/>
  <c r="B35" i="14"/>
  <c r="Q34" i="14"/>
  <c r="M34" i="14"/>
  <c r="L34" i="14"/>
  <c r="B34" i="14"/>
  <c r="Q33" i="14"/>
  <c r="M33" i="14"/>
  <c r="L33" i="14"/>
  <c r="B33" i="14"/>
  <c r="Q32" i="14"/>
  <c r="M32" i="14"/>
  <c r="L32" i="14"/>
  <c r="B32" i="14"/>
  <c r="Q31" i="14"/>
  <c r="M31" i="14"/>
  <c r="L31" i="14"/>
  <c r="B31" i="14"/>
  <c r="A10" i="14"/>
  <c r="B6" i="14"/>
  <c r="R42" i="13"/>
  <c r="O42" i="13"/>
  <c r="O41" i="13"/>
  <c r="C41" i="13"/>
  <c r="C13" i="13" s="1"/>
  <c r="B41" i="13"/>
  <c r="B13" i="13" s="1"/>
  <c r="Q40" i="13"/>
  <c r="M40" i="13"/>
  <c r="L40" i="13"/>
  <c r="B40" i="13"/>
  <c r="Q39" i="13"/>
  <c r="M39" i="13"/>
  <c r="L39" i="13"/>
  <c r="B39" i="13"/>
  <c r="Q38" i="13"/>
  <c r="M38" i="13"/>
  <c r="L38" i="13"/>
  <c r="B38" i="13"/>
  <c r="Q37" i="13"/>
  <c r="M37" i="13"/>
  <c r="L37" i="13"/>
  <c r="B37" i="13"/>
  <c r="Q36" i="13"/>
  <c r="M36" i="13"/>
  <c r="L36" i="13"/>
  <c r="B36" i="13"/>
  <c r="Q35" i="13"/>
  <c r="M35" i="13"/>
  <c r="L35" i="13"/>
  <c r="B35" i="13"/>
  <c r="Q34" i="13"/>
  <c r="M34" i="13"/>
  <c r="L34" i="13"/>
  <c r="B34" i="13"/>
  <c r="Q33" i="13"/>
  <c r="M33" i="13"/>
  <c r="L33" i="13"/>
  <c r="B33" i="13"/>
  <c r="Q32" i="13"/>
  <c r="M32" i="13"/>
  <c r="L32" i="13"/>
  <c r="B32" i="13"/>
  <c r="Q31" i="13"/>
  <c r="M31" i="13"/>
  <c r="L31" i="13"/>
  <c r="B31" i="13"/>
  <c r="A10" i="13"/>
  <c r="B6" i="13"/>
  <c r="R42" i="12"/>
  <c r="O42" i="12"/>
  <c r="O41" i="12"/>
  <c r="C41" i="12"/>
  <c r="C13" i="12" s="1"/>
  <c r="B41" i="12"/>
  <c r="B13" i="12" s="1"/>
  <c r="Q40" i="12"/>
  <c r="M40" i="12"/>
  <c r="L40" i="12"/>
  <c r="B40" i="12"/>
  <c r="Q39" i="12"/>
  <c r="M39" i="12"/>
  <c r="L39" i="12"/>
  <c r="B39" i="12"/>
  <c r="Q38" i="12"/>
  <c r="M38" i="12"/>
  <c r="L38" i="12"/>
  <c r="B38" i="12"/>
  <c r="Q37" i="12"/>
  <c r="M37" i="12"/>
  <c r="L37" i="12"/>
  <c r="B37" i="12"/>
  <c r="Q36" i="12"/>
  <c r="M36" i="12"/>
  <c r="L36" i="12"/>
  <c r="B36" i="12"/>
  <c r="Q35" i="12"/>
  <c r="M35" i="12"/>
  <c r="L35" i="12"/>
  <c r="B35" i="12"/>
  <c r="Q34" i="12"/>
  <c r="M34" i="12"/>
  <c r="L34" i="12"/>
  <c r="B34" i="12"/>
  <c r="Q33" i="12"/>
  <c r="M33" i="12"/>
  <c r="L33" i="12"/>
  <c r="B33" i="12"/>
  <c r="Q32" i="12"/>
  <c r="M32" i="12"/>
  <c r="L32" i="12"/>
  <c r="B32" i="12"/>
  <c r="Q31" i="12"/>
  <c r="M31" i="12"/>
  <c r="L31" i="12"/>
  <c r="B31" i="12"/>
  <c r="A10" i="12"/>
  <c r="B6" i="12"/>
  <c r="R42" i="11"/>
  <c r="O42" i="11"/>
  <c r="O41" i="11"/>
  <c r="C41" i="11"/>
  <c r="C13" i="11" s="1"/>
  <c r="B41" i="11"/>
  <c r="Q40" i="11"/>
  <c r="M40" i="11"/>
  <c r="L40" i="11"/>
  <c r="B40" i="11"/>
  <c r="Q39" i="11"/>
  <c r="M39" i="11"/>
  <c r="L39" i="11"/>
  <c r="B39" i="11"/>
  <c r="Q38" i="11"/>
  <c r="M38" i="11"/>
  <c r="L38" i="11"/>
  <c r="B38" i="11"/>
  <c r="Q37" i="11"/>
  <c r="M37" i="11"/>
  <c r="L37" i="11"/>
  <c r="B37" i="11"/>
  <c r="Q36" i="11"/>
  <c r="M36" i="11"/>
  <c r="L36" i="11"/>
  <c r="B36" i="11"/>
  <c r="Q35" i="11"/>
  <c r="M35" i="11"/>
  <c r="L35" i="11"/>
  <c r="B35" i="11"/>
  <c r="Q34" i="11"/>
  <c r="M34" i="11"/>
  <c r="L34" i="11"/>
  <c r="B34" i="11"/>
  <c r="Q33" i="11"/>
  <c r="M33" i="11"/>
  <c r="L33" i="11"/>
  <c r="B33" i="11"/>
  <c r="Q32" i="11"/>
  <c r="M32" i="11"/>
  <c r="L32" i="11"/>
  <c r="B32" i="11"/>
  <c r="Q31" i="11"/>
  <c r="M31" i="11"/>
  <c r="L31" i="11"/>
  <c r="B31" i="11"/>
  <c r="B6" i="11"/>
  <c r="F8" i="20" l="1"/>
  <c r="F8" i="18"/>
  <c r="F8" i="19"/>
  <c r="F8" i="17"/>
  <c r="F8" i="21"/>
  <c r="F8" i="16"/>
  <c r="C13" i="18"/>
  <c r="C13" i="20"/>
  <c r="C13" i="16"/>
  <c r="B13" i="17"/>
  <c r="F8" i="11"/>
  <c r="F8" i="15"/>
  <c r="F8" i="14"/>
  <c r="F8" i="13"/>
  <c r="F8" i="12"/>
  <c r="B13" i="11"/>
  <c r="R41" i="21"/>
  <c r="R43" i="21" s="1"/>
  <c r="R41" i="11"/>
  <c r="R43" i="11" s="1"/>
  <c r="R41" i="12"/>
  <c r="R43" i="12" s="1"/>
  <c r="R41" i="14"/>
  <c r="R43" i="14" s="1"/>
  <c r="S41" i="15"/>
  <c r="S43" i="15" s="1"/>
  <c r="R41" i="18"/>
  <c r="R43" i="18" s="1"/>
  <c r="R41" i="19"/>
  <c r="R43" i="19" s="1"/>
  <c r="F8" i="22"/>
  <c r="R41" i="20"/>
  <c r="R43" i="20" s="1"/>
  <c r="R41" i="17"/>
  <c r="R43" i="17" s="1"/>
  <c r="R41" i="16"/>
  <c r="R43" i="16" s="1"/>
  <c r="R41" i="13"/>
  <c r="R43" i="13" s="1"/>
  <c r="O42" i="1" l="1"/>
  <c r="O41" i="1"/>
  <c r="A1216" i="9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01" i="9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165" i="9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162" i="9"/>
  <c r="A1163" i="9" s="1"/>
  <c r="A1164" i="9" s="1"/>
  <c r="A1159" i="9"/>
  <c r="A1160" i="9" s="1"/>
  <c r="A1161" i="9" s="1"/>
  <c r="A1147" i="9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950" i="9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923" i="9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12" i="9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892" i="9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887" i="9"/>
  <c r="A888" i="9" s="1"/>
  <c r="A889" i="9" s="1"/>
  <c r="A890" i="9" s="1"/>
  <c r="A891" i="9" s="1"/>
  <c r="A733" i="9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698" i="9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678" i="9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64" i="9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36" i="9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34" i="9"/>
  <c r="A635" i="9" s="1"/>
  <c r="A542" i="9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540" i="9"/>
  <c r="A541" i="9" s="1"/>
  <c r="A526" i="9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23" i="9"/>
  <c r="A524" i="9" s="1"/>
  <c r="A525" i="9" s="1"/>
  <c r="A517" i="9"/>
  <c r="A518" i="9" s="1"/>
  <c r="A519" i="9" s="1"/>
  <c r="A520" i="9" s="1"/>
  <c r="A521" i="9" s="1"/>
  <c r="A522" i="9" s="1"/>
  <c r="A512" i="9"/>
  <c r="A513" i="9" s="1"/>
  <c r="A514" i="9" s="1"/>
  <c r="A515" i="9" s="1"/>
  <c r="A516" i="9" s="1"/>
  <c r="A377" i="9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373" i="9"/>
  <c r="A374" i="9" s="1"/>
  <c r="A375" i="9" s="1"/>
  <c r="A376" i="9" s="1"/>
  <c r="A370" i="9"/>
  <c r="A371" i="9" s="1"/>
  <c r="A372" i="9" s="1"/>
  <c r="A355" i="9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47" i="9"/>
  <c r="A348" i="9" s="1"/>
  <c r="A349" i="9" s="1"/>
  <c r="A350" i="9" s="1"/>
  <c r="A351" i="9" s="1"/>
  <c r="A352" i="9" s="1"/>
  <c r="A353" i="9" s="1"/>
  <c r="A354" i="9" s="1"/>
  <c r="A346" i="9"/>
  <c r="A341" i="9"/>
  <c r="A342" i="9" s="1"/>
  <c r="A343" i="9" s="1"/>
  <c r="A344" i="9" s="1"/>
  <c r="A345" i="9" s="1"/>
  <c r="A306" i="9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293" i="9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278" i="9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47" i="9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42" i="9"/>
  <c r="A43" i="9" s="1"/>
  <c r="A44" i="9" s="1"/>
  <c r="A45" i="9" s="1"/>
  <c r="A46" i="9" s="1"/>
  <c r="A35" i="9"/>
  <c r="A36" i="9" s="1"/>
  <c r="A37" i="9" s="1"/>
  <c r="A38" i="9" s="1"/>
  <c r="A39" i="9" s="1"/>
  <c r="A40" i="9" s="1"/>
  <c r="A41" i="9" s="1"/>
  <c r="A25" i="9"/>
  <c r="A26" i="9" s="1"/>
  <c r="A27" i="9" s="1"/>
  <c r="A28" i="9" s="1"/>
  <c r="A29" i="9" s="1"/>
  <c r="A30" i="9" s="1"/>
  <c r="A31" i="9" s="1"/>
  <c r="A32" i="9" s="1"/>
  <c r="A33" i="9" s="1"/>
  <c r="A34" i="9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" i="9"/>
  <c r="A3" i="9" s="1"/>
  <c r="A4" i="9" s="1"/>
  <c r="A5" i="9" s="1"/>
  <c r="E116" i="5" l="1"/>
  <c r="E115" i="5"/>
  <c r="E114" i="5"/>
  <c r="E113" i="5"/>
  <c r="E112" i="5"/>
  <c r="E93" i="5"/>
  <c r="E94" i="5"/>
  <c r="E95" i="5"/>
  <c r="E96" i="5"/>
  <c r="E92" i="5"/>
  <c r="D207" i="5"/>
  <c r="D222" i="5"/>
  <c r="D223" i="5"/>
  <c r="D224" i="5"/>
  <c r="D225" i="5"/>
  <c r="D226" i="5"/>
  <c r="D242" i="5"/>
  <c r="Q32" i="1"/>
  <c r="Q33" i="1"/>
  <c r="Q34" i="1"/>
  <c r="Q35" i="1"/>
  <c r="Q36" i="1"/>
  <c r="Q37" i="1"/>
  <c r="Q38" i="1"/>
  <c r="Q39" i="1"/>
  <c r="Q40" i="1"/>
  <c r="Q31" i="1"/>
  <c r="B40" i="1"/>
  <c r="B39" i="1"/>
  <c r="B38" i="1"/>
  <c r="B37" i="1"/>
  <c r="B36" i="1"/>
  <c r="B35" i="1"/>
  <c r="B34" i="1"/>
  <c r="B33" i="1"/>
  <c r="B32" i="1"/>
  <c r="B31" i="1"/>
  <c r="L31" i="1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M32" i="1"/>
  <c r="M33" i="1"/>
  <c r="M34" i="1"/>
  <c r="M35" i="1"/>
  <c r="M36" i="1"/>
  <c r="M37" i="1"/>
  <c r="M38" i="1"/>
  <c r="M39" i="1"/>
  <c r="M40" i="1"/>
  <c r="M31" i="1"/>
  <c r="L32" i="1"/>
  <c r="L33" i="1"/>
  <c r="L34" i="1"/>
  <c r="L35" i="1"/>
  <c r="L36" i="1"/>
  <c r="L37" i="1"/>
  <c r="L38" i="1"/>
  <c r="L39" i="1"/>
  <c r="L40" i="1"/>
  <c r="C41" i="1"/>
  <c r="C13" i="1" s="1"/>
  <c r="B41" i="1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2" i="6"/>
  <c r="K23" i="6"/>
  <c r="K24" i="6"/>
  <c r="K2" i="6"/>
  <c r="R41" i="27" l="1"/>
  <c r="R43" i="27" s="1"/>
  <c r="R42" i="1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3" i="5"/>
  <c r="D4" i="5"/>
  <c r="D5" i="5"/>
  <c r="D6" i="5"/>
  <c r="J2" i="6"/>
  <c r="Q17" i="18" l="1"/>
  <c r="Q16" i="19"/>
  <c r="Q15" i="14"/>
  <c r="Q16" i="12"/>
  <c r="Q15" i="11"/>
  <c r="Q17" i="17"/>
  <c r="Q16" i="18"/>
  <c r="Q15" i="19"/>
  <c r="Q16" i="13"/>
  <c r="Q15" i="12"/>
  <c r="Q15" i="23"/>
  <c r="Q16" i="17"/>
  <c r="Q15" i="18"/>
  <c r="Q16" i="20"/>
  <c r="Q15" i="13"/>
  <c r="Q15" i="17"/>
  <c r="Q17" i="19"/>
  <c r="Q15" i="20"/>
  <c r="Q16" i="14"/>
  <c r="Q17" i="12"/>
  <c r="Q16" i="11"/>
  <c r="Q23" i="23"/>
  <c r="Q22" i="23"/>
  <c r="Q21" i="23"/>
  <c r="Q26" i="23"/>
  <c r="Q29" i="23"/>
  <c r="Q28" i="23"/>
  <c r="Q20" i="23"/>
  <c r="Q27" i="23"/>
  <c r="Q19" i="23"/>
  <c r="Q25" i="23"/>
  <c r="Q17" i="23"/>
  <c r="Q18" i="23"/>
  <c r="Q24" i="23"/>
  <c r="Q16" i="23"/>
  <c r="Q26" i="22"/>
  <c r="Q18" i="22"/>
  <c r="Q24" i="21"/>
  <c r="Q16" i="21"/>
  <c r="Q24" i="20"/>
  <c r="Q25" i="19"/>
  <c r="Q26" i="18"/>
  <c r="Q18" i="18"/>
  <c r="Q27" i="17"/>
  <c r="Q19" i="17"/>
  <c r="Q26" i="14"/>
  <c r="Q24" i="13"/>
  <c r="Q23" i="12"/>
  <c r="Q29" i="11"/>
  <c r="Q21" i="11"/>
  <c r="Q29" i="14"/>
  <c r="Q25" i="22"/>
  <c r="Q17" i="22"/>
  <c r="Q23" i="21"/>
  <c r="Q15" i="21"/>
  <c r="Q23" i="20"/>
  <c r="Q24" i="19"/>
  <c r="Q25" i="18"/>
  <c r="Q26" i="17"/>
  <c r="Q18" i="17"/>
  <c r="Q25" i="14"/>
  <c r="Q17" i="14"/>
  <c r="Q23" i="13"/>
  <c r="Q22" i="12"/>
  <c r="Q28" i="11"/>
  <c r="Q20" i="11"/>
  <c r="Q22" i="17"/>
  <c r="Q26" i="12"/>
  <c r="Q24" i="22"/>
  <c r="Q16" i="22"/>
  <c r="Q22" i="21"/>
  <c r="Q22" i="20"/>
  <c r="Q23" i="19"/>
  <c r="Q24" i="18"/>
  <c r="Q25" i="17"/>
  <c r="Q24" i="14"/>
  <c r="Q22" i="13"/>
  <c r="Q29" i="12"/>
  <c r="Q21" i="12"/>
  <c r="Q27" i="11"/>
  <c r="Q19" i="11"/>
  <c r="Q23" i="22"/>
  <c r="Q15" i="22"/>
  <c r="Q29" i="21"/>
  <c r="Q21" i="21"/>
  <c r="Q29" i="20"/>
  <c r="Q21" i="20"/>
  <c r="Q22" i="19"/>
  <c r="Q23" i="18"/>
  <c r="Q24" i="17"/>
  <c r="Q23" i="14"/>
  <c r="Q29" i="13"/>
  <c r="Q21" i="13"/>
  <c r="Q28" i="12"/>
  <c r="Q20" i="12"/>
  <c r="Q26" i="11"/>
  <c r="Q18" i="11"/>
  <c r="Q19" i="13"/>
  <c r="Q18" i="12"/>
  <c r="Q22" i="22"/>
  <c r="Q28" i="21"/>
  <c r="Q20" i="21"/>
  <c r="Q28" i="20"/>
  <c r="Q20" i="20"/>
  <c r="Q29" i="19"/>
  <c r="Q21" i="19"/>
  <c r="Q22" i="18"/>
  <c r="Q23" i="17"/>
  <c r="Q22" i="14"/>
  <c r="Q28" i="13"/>
  <c r="Q20" i="13"/>
  <c r="Q27" i="12"/>
  <c r="Q19" i="12"/>
  <c r="Q25" i="11"/>
  <c r="Q24" i="11"/>
  <c r="Q29" i="22"/>
  <c r="Q21" i="22"/>
  <c r="Q27" i="21"/>
  <c r="Q19" i="21"/>
  <c r="Q27" i="20"/>
  <c r="Q19" i="20"/>
  <c r="Q28" i="19"/>
  <c r="Q20" i="19"/>
  <c r="Q29" i="18"/>
  <c r="Q21" i="18"/>
  <c r="Q21" i="14"/>
  <c r="Q27" i="13"/>
  <c r="Q28" i="22"/>
  <c r="Q20" i="22"/>
  <c r="Q26" i="21"/>
  <c r="Q18" i="21"/>
  <c r="Q26" i="20"/>
  <c r="Q18" i="20"/>
  <c r="Q27" i="19"/>
  <c r="Q19" i="19"/>
  <c r="Q28" i="18"/>
  <c r="Q20" i="18"/>
  <c r="Q29" i="17"/>
  <c r="Q21" i="17"/>
  <c r="Q28" i="14"/>
  <c r="Q20" i="14"/>
  <c r="Q26" i="13"/>
  <c r="Q18" i="13"/>
  <c r="Q25" i="12"/>
  <c r="Q23" i="11"/>
  <c r="Q17" i="11"/>
  <c r="Q27" i="22"/>
  <c r="Q19" i="22"/>
  <c r="Q25" i="21"/>
  <c r="Q17" i="21"/>
  <c r="Q25" i="20"/>
  <c r="Q17" i="20"/>
  <c r="Q26" i="19"/>
  <c r="Q18" i="19"/>
  <c r="Q27" i="18"/>
  <c r="Q19" i="18"/>
  <c r="Q28" i="17"/>
  <c r="Q20" i="17"/>
  <c r="Q27" i="14"/>
  <c r="Q19" i="14"/>
  <c r="Q25" i="13"/>
  <c r="Q17" i="13"/>
  <c r="Q24" i="12"/>
  <c r="Q22" i="11"/>
  <c r="Q17" i="1"/>
  <c r="Q21" i="1"/>
  <c r="Q25" i="1"/>
  <c r="Q29" i="1"/>
  <c r="Q18" i="1"/>
  <c r="Q22" i="1"/>
  <c r="Q26" i="1"/>
  <c r="Q19" i="1"/>
  <c r="Q23" i="1"/>
  <c r="Q27" i="1"/>
  <c r="Q20" i="1"/>
  <c r="Q24" i="1"/>
  <c r="Q28" i="1"/>
  <c r="A13" i="2"/>
  <c r="A12" i="2"/>
  <c r="A11" i="2"/>
  <c r="A10" i="2"/>
  <c r="A9" i="2"/>
  <c r="A8" i="2"/>
  <c r="A7" i="2"/>
  <c r="A6" i="2"/>
  <c r="S41" i="25" l="1"/>
  <c r="S43" i="25" s="1"/>
  <c r="R41" i="1"/>
  <c r="R43" i="1" s="1"/>
  <c r="D2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52" i="5"/>
  <c r="D153" i="5"/>
  <c r="D154" i="5"/>
  <c r="D155" i="5"/>
  <c r="D156" i="5"/>
  <c r="D157" i="5"/>
  <c r="D158" i="5"/>
  <c r="D159" i="5"/>
  <c r="D160" i="5"/>
  <c r="D161" i="5"/>
  <c r="B7" i="55" l="1"/>
  <c r="B8" i="55"/>
  <c r="B10" i="55"/>
  <c r="B8" i="54"/>
  <c r="B7" i="54"/>
  <c r="B10" i="54"/>
  <c r="B10" i="41"/>
  <c r="B8" i="44"/>
  <c r="B8" i="41"/>
  <c r="B10" i="44"/>
  <c r="B7" i="43"/>
  <c r="B8" i="43"/>
  <c r="B7" i="34"/>
  <c r="B8" i="35"/>
  <c r="B10" i="43"/>
  <c r="B8" i="42"/>
  <c r="B7" i="42"/>
  <c r="B10" i="42"/>
  <c r="B7" i="35"/>
  <c r="B10" i="34"/>
  <c r="B7" i="44"/>
  <c r="B7" i="41"/>
  <c r="B8" i="34"/>
  <c r="B10" i="35"/>
  <c r="B10" i="29"/>
  <c r="B8" i="29"/>
  <c r="B10" i="30"/>
  <c r="B7" i="30"/>
  <c r="B8" i="30"/>
  <c r="B7" i="29"/>
  <c r="B8" i="27"/>
  <c r="B10" i="26"/>
  <c r="B7" i="26"/>
  <c r="B10" i="27"/>
  <c r="B8" i="26"/>
  <c r="B7" i="27"/>
  <c r="B8" i="24"/>
  <c r="B10" i="25"/>
  <c r="B10" i="24"/>
  <c r="B7" i="23"/>
  <c r="B8" i="25"/>
  <c r="B7" i="24"/>
  <c r="B10" i="23"/>
  <c r="B7" i="25"/>
  <c r="B8" i="23"/>
  <c r="B8" i="18"/>
  <c r="B8" i="14"/>
  <c r="B8" i="12"/>
  <c r="B8" i="15"/>
  <c r="B7" i="22"/>
  <c r="B8" i="17"/>
  <c r="B8" i="13"/>
  <c r="B8" i="20"/>
  <c r="B8" i="16"/>
  <c r="B8" i="19"/>
  <c r="B7" i="11"/>
  <c r="B10" i="16"/>
  <c r="B10" i="20"/>
  <c r="B10" i="14"/>
  <c r="B10" i="15"/>
  <c r="B8" i="21"/>
  <c r="B7" i="18"/>
  <c r="B7" i="15"/>
  <c r="B7" i="17"/>
  <c r="B10" i="13"/>
  <c r="B10" i="18"/>
  <c r="B10" i="19"/>
  <c r="B7" i="21"/>
  <c r="B7" i="16"/>
  <c r="B7" i="14"/>
  <c r="B7" i="12"/>
  <c r="B10" i="11"/>
  <c r="B10" i="17"/>
  <c r="B10" i="21"/>
  <c r="B10" i="12"/>
  <c r="B7" i="20"/>
  <c r="B7" i="19"/>
  <c r="B7" i="13"/>
  <c r="B8" i="11"/>
  <c r="B10" i="22"/>
  <c r="B8" i="22"/>
  <c r="D206" i="5"/>
  <c r="D205" i="5"/>
  <c r="D204" i="5"/>
  <c r="D203" i="5"/>
  <c r="D202" i="5"/>
  <c r="B8" i="56" s="1"/>
  <c r="S27" i="43" l="1"/>
  <c r="S19" i="43"/>
  <c r="S23" i="43"/>
  <c r="S28" i="43"/>
  <c r="S26" i="43"/>
  <c r="S18" i="43"/>
  <c r="S20" i="43"/>
  <c r="S25" i="43"/>
  <c r="S17" i="43"/>
  <c r="S15" i="43"/>
  <c r="S24" i="43"/>
  <c r="S16" i="43"/>
  <c r="S22" i="43"/>
  <c r="S29" i="43"/>
  <c r="S21" i="43"/>
  <c r="T24" i="54"/>
  <c r="T16" i="54"/>
  <c r="T23" i="54"/>
  <c r="T20" i="54"/>
  <c r="T21" i="54"/>
  <c r="T15" i="54"/>
  <c r="T18" i="54"/>
  <c r="T19" i="54"/>
  <c r="T26" i="54"/>
  <c r="T28" i="54"/>
  <c r="T17" i="54"/>
  <c r="T25" i="54"/>
  <c r="T29" i="54"/>
  <c r="T27" i="54"/>
  <c r="T22" i="54"/>
  <c r="S34" i="26"/>
  <c r="S40" i="26"/>
  <c r="S39" i="26"/>
  <c r="S38" i="26"/>
  <c r="S35" i="26"/>
  <c r="S33" i="26"/>
  <c r="S32" i="26"/>
  <c r="S37" i="26"/>
  <c r="S36" i="26"/>
  <c r="S31" i="26"/>
  <c r="T18" i="29"/>
  <c r="T24" i="29"/>
  <c r="T16" i="29"/>
  <c r="T19" i="29"/>
  <c r="T23" i="29"/>
  <c r="T29" i="29"/>
  <c r="T17" i="29"/>
  <c r="T22" i="29"/>
  <c r="T28" i="29"/>
  <c r="T25" i="29"/>
  <c r="T20" i="29"/>
  <c r="T26" i="29"/>
  <c r="T21" i="29"/>
  <c r="T15" i="29"/>
  <c r="T27" i="29"/>
  <c r="S36" i="22"/>
  <c r="S34" i="22"/>
  <c r="S32" i="22"/>
  <c r="S39" i="22"/>
  <c r="S37" i="22"/>
  <c r="S35" i="22"/>
  <c r="S33" i="22"/>
  <c r="S40" i="22"/>
  <c r="S31" i="22"/>
  <c r="S38" i="22"/>
  <c r="T16" i="15"/>
  <c r="T24" i="15"/>
  <c r="T28" i="15"/>
  <c r="T29" i="15"/>
  <c r="T18" i="15"/>
  <c r="T21" i="15"/>
  <c r="T23" i="15"/>
  <c r="T26" i="15"/>
  <c r="T20" i="15"/>
  <c r="T15" i="15"/>
  <c r="T25" i="15"/>
  <c r="T17" i="15"/>
  <c r="T19" i="15"/>
  <c r="T22" i="15"/>
  <c r="T27" i="15"/>
  <c r="T25" i="25"/>
  <c r="T16" i="25"/>
  <c r="T17" i="25"/>
  <c r="T22" i="25"/>
  <c r="T19" i="25"/>
  <c r="T20" i="25"/>
  <c r="T28" i="25"/>
  <c r="T21" i="25"/>
  <c r="T23" i="25"/>
  <c r="T18" i="25"/>
  <c r="T29" i="25"/>
  <c r="T27" i="25"/>
  <c r="T24" i="25"/>
  <c r="T26" i="25"/>
  <c r="T15" i="25"/>
  <c r="S25" i="41"/>
  <c r="S17" i="41"/>
  <c r="S21" i="41"/>
  <c r="S24" i="41"/>
  <c r="S16" i="41"/>
  <c r="S19" i="41"/>
  <c r="S23" i="41"/>
  <c r="S15" i="41"/>
  <c r="S22" i="41"/>
  <c r="S18" i="41"/>
  <c r="S29" i="41"/>
  <c r="S27" i="41"/>
  <c r="S28" i="41"/>
  <c r="S20" i="41"/>
  <c r="S26" i="41"/>
  <c r="S26" i="42"/>
  <c r="S18" i="42"/>
  <c r="S15" i="42"/>
  <c r="S19" i="42"/>
  <c r="S25" i="42"/>
  <c r="S17" i="42"/>
  <c r="S22" i="42"/>
  <c r="S24" i="42"/>
  <c r="S16" i="42"/>
  <c r="S20" i="42"/>
  <c r="S27" i="42"/>
  <c r="S23" i="42"/>
  <c r="S29" i="42"/>
  <c r="S21" i="42"/>
  <c r="S28" i="42"/>
  <c r="S29" i="44"/>
  <c r="S28" i="44"/>
  <c r="S20" i="44"/>
  <c r="S27" i="44"/>
  <c r="S19" i="44"/>
  <c r="S24" i="44"/>
  <c r="S26" i="44"/>
  <c r="S18" i="44"/>
  <c r="S25" i="44"/>
  <c r="S17" i="44"/>
  <c r="S16" i="44"/>
  <c r="S23" i="44"/>
  <c r="S15" i="44"/>
  <c r="S22" i="44"/>
  <c r="S21" i="44"/>
  <c r="G8" i="56"/>
  <c r="S16" i="14"/>
  <c r="S21" i="14"/>
  <c r="S29" i="14"/>
  <c r="S24" i="14"/>
  <c r="S26" i="14"/>
  <c r="S23" i="14"/>
  <c r="S17" i="14"/>
  <c r="S19" i="14"/>
  <c r="S18" i="14"/>
  <c r="S25" i="14"/>
  <c r="S20" i="14"/>
  <c r="S27" i="14"/>
  <c r="S28" i="14"/>
  <c r="S22" i="14"/>
  <c r="S15" i="14"/>
  <c r="S40" i="27"/>
  <c r="S32" i="27"/>
  <c r="S36" i="27"/>
  <c r="S34" i="27"/>
  <c r="S39" i="27"/>
  <c r="S37" i="27"/>
  <c r="S35" i="27"/>
  <c r="S33" i="27"/>
  <c r="S31" i="27"/>
  <c r="S38" i="27"/>
  <c r="T24" i="34"/>
  <c r="T16" i="34"/>
  <c r="T27" i="34"/>
  <c r="T19" i="34"/>
  <c r="T21" i="34"/>
  <c r="T18" i="34"/>
  <c r="T28" i="34"/>
  <c r="T22" i="34"/>
  <c r="T20" i="34"/>
  <c r="T25" i="34"/>
  <c r="T23" i="34"/>
  <c r="T29" i="34"/>
  <c r="T17" i="34"/>
  <c r="T15" i="34"/>
  <c r="T26" i="34"/>
  <c r="B8" i="57"/>
  <c r="B10" i="57"/>
  <c r="T16" i="56"/>
  <c r="T23" i="56"/>
  <c r="T15" i="56"/>
  <c r="T24" i="56"/>
  <c r="T27" i="56"/>
  <c r="T17" i="56"/>
  <c r="T20" i="56"/>
  <c r="T18" i="56"/>
  <c r="T26" i="56"/>
  <c r="T21" i="56"/>
  <c r="T22" i="56"/>
  <c r="T25" i="56"/>
  <c r="T28" i="56"/>
  <c r="T29" i="56"/>
  <c r="T19" i="56"/>
  <c r="T16" i="35"/>
  <c r="T24" i="35"/>
  <c r="T21" i="35"/>
  <c r="T27" i="35"/>
  <c r="T22" i="35"/>
  <c r="T25" i="35"/>
  <c r="T29" i="35"/>
  <c r="T26" i="35"/>
  <c r="T17" i="35"/>
  <c r="T18" i="35"/>
  <c r="T15" i="35"/>
  <c r="T19" i="35"/>
  <c r="T20" i="35"/>
  <c r="T28" i="35"/>
  <c r="T23" i="35"/>
  <c r="S38" i="21"/>
  <c r="S37" i="21"/>
  <c r="S35" i="21"/>
  <c r="S34" i="21"/>
  <c r="S40" i="21"/>
  <c r="S39" i="21"/>
  <c r="S31" i="21"/>
  <c r="S36" i="21"/>
  <c r="S33" i="21"/>
  <c r="S32" i="21"/>
  <c r="S36" i="23"/>
  <c r="S34" i="23"/>
  <c r="S40" i="23"/>
  <c r="S32" i="23"/>
  <c r="S39" i="23"/>
  <c r="S31" i="23"/>
  <c r="S38" i="23"/>
  <c r="S37" i="23"/>
  <c r="S35" i="23"/>
  <c r="S33" i="23"/>
  <c r="T23" i="24"/>
  <c r="T15" i="24"/>
  <c r="T24" i="24"/>
  <c r="T16" i="24"/>
  <c r="T27" i="24"/>
  <c r="T17" i="24"/>
  <c r="T28" i="24"/>
  <c r="T25" i="24"/>
  <c r="T19" i="24"/>
  <c r="T20" i="24"/>
  <c r="T29" i="24"/>
  <c r="T26" i="24"/>
  <c r="T18" i="24"/>
  <c r="T22" i="24"/>
  <c r="T21" i="24"/>
  <c r="T16" i="30"/>
  <c r="T24" i="30"/>
  <c r="T29" i="30"/>
  <c r="T15" i="30"/>
  <c r="T26" i="30"/>
  <c r="T17" i="30"/>
  <c r="T21" i="30"/>
  <c r="T23" i="30"/>
  <c r="T19" i="30"/>
  <c r="T25" i="30"/>
  <c r="T28" i="30"/>
  <c r="T22" i="30"/>
  <c r="T27" i="30"/>
  <c r="T18" i="30"/>
  <c r="T20" i="30"/>
  <c r="B7" i="57"/>
  <c r="S17" i="16"/>
  <c r="S26" i="16"/>
  <c r="S28" i="16"/>
  <c r="S21" i="16"/>
  <c r="S24" i="16"/>
  <c r="S18" i="16"/>
  <c r="S27" i="16"/>
  <c r="S20" i="16"/>
  <c r="S22" i="16"/>
  <c r="S23" i="16"/>
  <c r="S25" i="16"/>
  <c r="S29" i="16"/>
  <c r="S16" i="16"/>
  <c r="S19" i="16"/>
  <c r="S15" i="16"/>
  <c r="T25" i="55"/>
  <c r="T18" i="55"/>
  <c r="T17" i="55"/>
  <c r="T26" i="55"/>
  <c r="T19" i="55"/>
  <c r="T27" i="55"/>
  <c r="T15" i="55"/>
  <c r="T28" i="55"/>
  <c r="T22" i="55"/>
  <c r="T24" i="55"/>
  <c r="T20" i="55"/>
  <c r="T21" i="55"/>
  <c r="T29" i="55"/>
  <c r="T16" i="55"/>
  <c r="T23" i="55"/>
  <c r="T33" i="55"/>
  <c r="T40" i="55"/>
  <c r="T32" i="55"/>
  <c r="T37" i="55"/>
  <c r="T36" i="55"/>
  <c r="T39" i="55"/>
  <c r="T31" i="55"/>
  <c r="T34" i="55"/>
  <c r="T38" i="55"/>
  <c r="T35" i="55"/>
  <c r="T40" i="35"/>
  <c r="T39" i="35"/>
  <c r="T36" i="35"/>
  <c r="T38" i="35"/>
  <c r="T32" i="35"/>
  <c r="T34" i="35"/>
  <c r="T31" i="35"/>
  <c r="T35" i="35"/>
  <c r="T37" i="35"/>
  <c r="T33" i="35"/>
  <c r="T31" i="30"/>
  <c r="T38" i="30"/>
  <c r="T40" i="30"/>
  <c r="T33" i="30"/>
  <c r="T35" i="30"/>
  <c r="T37" i="30"/>
  <c r="T32" i="30"/>
  <c r="T39" i="30"/>
  <c r="T34" i="30"/>
  <c r="T36" i="30"/>
  <c r="T35" i="56"/>
  <c r="T34" i="56"/>
  <c r="T33" i="56"/>
  <c r="T40" i="56"/>
  <c r="T32" i="56"/>
  <c r="T39" i="56"/>
  <c r="T31" i="56"/>
  <c r="T38" i="56"/>
  <c r="T37" i="56"/>
  <c r="T36" i="56"/>
  <c r="T32" i="25"/>
  <c r="T34" i="25"/>
  <c r="T39" i="25"/>
  <c r="T36" i="25"/>
  <c r="T38" i="25"/>
  <c r="T33" i="25"/>
  <c r="T40" i="25"/>
  <c r="T35" i="25"/>
  <c r="T31" i="25"/>
  <c r="T37" i="25"/>
  <c r="B10" i="56"/>
  <c r="B7" i="56"/>
  <c r="B8" i="51"/>
  <c r="G9" i="35"/>
  <c r="B8" i="47"/>
  <c r="B8" i="52"/>
  <c r="G9" i="30"/>
  <c r="B8" i="48"/>
  <c r="T33" i="54"/>
  <c r="T34" i="54"/>
  <c r="T31" i="54"/>
  <c r="T37" i="54"/>
  <c r="T40" i="54"/>
  <c r="T32" i="54"/>
  <c r="T35" i="54"/>
  <c r="T38" i="54"/>
  <c r="T36" i="54"/>
  <c r="T39" i="54"/>
  <c r="B7" i="53"/>
  <c r="G9" i="55"/>
  <c r="G9" i="25"/>
  <c r="B8" i="53"/>
  <c r="B10" i="53"/>
  <c r="B10" i="52"/>
  <c r="B7" i="52"/>
  <c r="B8" i="50"/>
  <c r="S40" i="50" s="1"/>
  <c r="B10" i="51"/>
  <c r="B7" i="51"/>
  <c r="B10" i="50"/>
  <c r="B7" i="50"/>
  <c r="B10" i="47"/>
  <c r="B7" i="48"/>
  <c r="B7" i="47"/>
  <c r="B10" i="48"/>
  <c r="S15" i="26"/>
  <c r="S24" i="26"/>
  <c r="S23" i="26"/>
  <c r="S16" i="26"/>
  <c r="S17" i="26"/>
  <c r="S19" i="26"/>
  <c r="S28" i="26"/>
  <c r="S22" i="26"/>
  <c r="S29" i="26"/>
  <c r="S21" i="26"/>
  <c r="S25" i="26"/>
  <c r="S27" i="26"/>
  <c r="S18" i="26"/>
  <c r="S20" i="26"/>
  <c r="S26" i="26"/>
  <c r="S24" i="27"/>
  <c r="S16" i="27"/>
  <c r="S23" i="27"/>
  <c r="S15" i="27"/>
  <c r="S27" i="27"/>
  <c r="S21" i="27"/>
  <c r="S17" i="27"/>
  <c r="S18" i="27"/>
  <c r="S20" i="27"/>
  <c r="S28" i="27"/>
  <c r="S22" i="27"/>
  <c r="S25" i="27"/>
  <c r="S19" i="27"/>
  <c r="S29" i="27"/>
  <c r="S26" i="27"/>
  <c r="S36" i="43"/>
  <c r="S34" i="43"/>
  <c r="S40" i="43"/>
  <c r="S37" i="43"/>
  <c r="S35" i="43"/>
  <c r="S33" i="43"/>
  <c r="S32" i="43"/>
  <c r="S39" i="43"/>
  <c r="S31" i="43"/>
  <c r="S38" i="43"/>
  <c r="S39" i="42"/>
  <c r="S32" i="42"/>
  <c r="S31" i="42"/>
  <c r="S40" i="42"/>
  <c r="S35" i="42"/>
  <c r="S38" i="42"/>
  <c r="S33" i="42"/>
  <c r="S34" i="42"/>
  <c r="S37" i="42"/>
  <c r="S36" i="42"/>
  <c r="T31" i="34"/>
  <c r="T35" i="34"/>
  <c r="T34" i="34"/>
  <c r="T36" i="34"/>
  <c r="T37" i="34"/>
  <c r="T32" i="34"/>
  <c r="T33" i="34"/>
  <c r="T40" i="34"/>
  <c r="T39" i="34"/>
  <c r="T38" i="34"/>
  <c r="S31" i="41"/>
  <c r="S40" i="41"/>
  <c r="S32" i="41"/>
  <c r="S36" i="41"/>
  <c r="S34" i="41"/>
  <c r="S39" i="41"/>
  <c r="S37" i="41"/>
  <c r="S38" i="41"/>
  <c r="S33" i="41"/>
  <c r="S35" i="41"/>
  <c r="S34" i="44"/>
  <c r="S35" i="44"/>
  <c r="S40" i="44"/>
  <c r="S38" i="44"/>
  <c r="S36" i="44"/>
  <c r="S33" i="44"/>
  <c r="S39" i="44"/>
  <c r="S31" i="44"/>
  <c r="S32" i="44"/>
  <c r="S37" i="44"/>
  <c r="S15" i="23"/>
  <c r="S16" i="17"/>
  <c r="S17" i="17"/>
  <c r="S15" i="17"/>
  <c r="S15" i="18"/>
  <c r="S17" i="18"/>
  <c r="S16" i="18"/>
  <c r="S16" i="19"/>
  <c r="S15" i="19"/>
  <c r="S17" i="19"/>
  <c r="S16" i="20"/>
  <c r="S15" i="20"/>
  <c r="S15" i="13"/>
  <c r="S16" i="13"/>
  <c r="S15" i="12"/>
  <c r="S17" i="12"/>
  <c r="S16" i="12"/>
  <c r="S16" i="11"/>
  <c r="S15" i="11"/>
  <c r="T32" i="29"/>
  <c r="T40" i="29"/>
  <c r="T33" i="29"/>
  <c r="T34" i="29"/>
  <c r="T31" i="29"/>
  <c r="T39" i="29"/>
  <c r="T36" i="29"/>
  <c r="T38" i="29"/>
  <c r="T35" i="29"/>
  <c r="T37" i="29"/>
  <c r="S24" i="23"/>
  <c r="S23" i="23"/>
  <c r="S21" i="23"/>
  <c r="S25" i="23"/>
  <c r="S29" i="23"/>
  <c r="S27" i="23"/>
  <c r="S22" i="23"/>
  <c r="S17" i="23"/>
  <c r="S20" i="23"/>
  <c r="S26" i="23"/>
  <c r="S16" i="23"/>
  <c r="S28" i="23"/>
  <c r="S19" i="23"/>
  <c r="S18" i="23"/>
  <c r="T31" i="24"/>
  <c r="T39" i="24"/>
  <c r="T37" i="24"/>
  <c r="T38" i="24"/>
  <c r="T32" i="24"/>
  <c r="T40" i="24"/>
  <c r="T36" i="24"/>
  <c r="T33" i="24"/>
  <c r="T34" i="24"/>
  <c r="T35" i="24"/>
  <c r="S15" i="22"/>
  <c r="S18" i="22"/>
  <c r="S25" i="22"/>
  <c r="S16" i="22"/>
  <c r="S24" i="22"/>
  <c r="S22" i="22"/>
  <c r="S19" i="22"/>
  <c r="S29" i="22"/>
  <c r="S20" i="22"/>
  <c r="S17" i="22"/>
  <c r="S26" i="22"/>
  <c r="S21" i="22"/>
  <c r="S23" i="22"/>
  <c r="S27" i="22"/>
  <c r="S28" i="22"/>
  <c r="S18" i="21"/>
  <c r="S17" i="21"/>
  <c r="S28" i="21"/>
  <c r="S15" i="21"/>
  <c r="S29" i="21"/>
  <c r="S22" i="21"/>
  <c r="S21" i="21"/>
  <c r="S16" i="21"/>
  <c r="S25" i="21"/>
  <c r="S27" i="21"/>
  <c r="S24" i="21"/>
  <c r="S26" i="21"/>
  <c r="S20" i="21"/>
  <c r="S19" i="21"/>
  <c r="S23" i="21"/>
  <c r="T35" i="15"/>
  <c r="T31" i="15"/>
  <c r="T34" i="15"/>
  <c r="T33" i="15"/>
  <c r="T32" i="15"/>
  <c r="T39" i="15"/>
  <c r="T37" i="15"/>
  <c r="T38" i="15"/>
  <c r="T36" i="15"/>
  <c r="T40" i="15"/>
  <c r="S36" i="13"/>
  <c r="S19" i="13"/>
  <c r="S21" i="13"/>
  <c r="S18" i="13"/>
  <c r="S34" i="13"/>
  <c r="S28" i="13"/>
  <c r="S40" i="13"/>
  <c r="S24" i="13"/>
  <c r="S20" i="13"/>
  <c r="S25" i="13"/>
  <c r="S27" i="13"/>
  <c r="S22" i="13"/>
  <c r="S37" i="13"/>
  <c r="S31" i="13"/>
  <c r="S32" i="13"/>
  <c r="S29" i="13"/>
  <c r="S17" i="13"/>
  <c r="S33" i="13"/>
  <c r="S23" i="13"/>
  <c r="S26" i="13"/>
  <c r="S38" i="13"/>
  <c r="S35" i="13"/>
  <c r="S39" i="13"/>
  <c r="S32" i="12"/>
  <c r="S34" i="12"/>
  <c r="S18" i="12"/>
  <c r="S38" i="12"/>
  <c r="S21" i="12"/>
  <c r="S29" i="12"/>
  <c r="S31" i="12"/>
  <c r="S40" i="12"/>
  <c r="S39" i="12"/>
  <c r="S27" i="12"/>
  <c r="S24" i="12"/>
  <c r="S26" i="12"/>
  <c r="S23" i="12"/>
  <c r="S35" i="12"/>
  <c r="S19" i="12"/>
  <c r="S28" i="12"/>
  <c r="S33" i="12"/>
  <c r="S25" i="12"/>
  <c r="S20" i="12"/>
  <c r="S22" i="12"/>
  <c r="S37" i="12"/>
  <c r="S36" i="12"/>
  <c r="S40" i="20"/>
  <c r="S18" i="20"/>
  <c r="S34" i="20"/>
  <c r="S17" i="20"/>
  <c r="S25" i="20"/>
  <c r="S24" i="20"/>
  <c r="S36" i="20"/>
  <c r="S28" i="20"/>
  <c r="S23" i="20"/>
  <c r="S32" i="20"/>
  <c r="S22" i="20"/>
  <c r="S37" i="20"/>
  <c r="S19" i="20"/>
  <c r="S27" i="20"/>
  <c r="S35" i="20"/>
  <c r="S31" i="20"/>
  <c r="S33" i="20"/>
  <c r="S20" i="20"/>
  <c r="S26" i="20"/>
  <c r="S38" i="20"/>
  <c r="S21" i="20"/>
  <c r="S29" i="20"/>
  <c r="S39" i="20"/>
  <c r="S32" i="11"/>
  <c r="S25" i="11"/>
  <c r="S26" i="11"/>
  <c r="S39" i="11"/>
  <c r="S37" i="11"/>
  <c r="S21" i="11"/>
  <c r="S24" i="11"/>
  <c r="S19" i="11"/>
  <c r="S33" i="11"/>
  <c r="S27" i="11"/>
  <c r="S38" i="11"/>
  <c r="S28" i="11"/>
  <c r="S20" i="11"/>
  <c r="S36" i="11"/>
  <c r="S22" i="11"/>
  <c r="S23" i="11"/>
  <c r="S34" i="11"/>
  <c r="S17" i="11"/>
  <c r="S40" i="11"/>
  <c r="S35" i="11"/>
  <c r="S31" i="11"/>
  <c r="S29" i="11"/>
  <c r="S18" i="11"/>
  <c r="S32" i="19"/>
  <c r="S34" i="19"/>
  <c r="S23" i="19"/>
  <c r="S36" i="19"/>
  <c r="S35" i="19"/>
  <c r="S21" i="19"/>
  <c r="S31" i="19"/>
  <c r="S37" i="19"/>
  <c r="S25" i="19"/>
  <c r="S24" i="19"/>
  <c r="S40" i="19"/>
  <c r="S18" i="19"/>
  <c r="S22" i="19"/>
  <c r="S38" i="19"/>
  <c r="S19" i="19"/>
  <c r="S27" i="19"/>
  <c r="S20" i="19"/>
  <c r="S28" i="19"/>
  <c r="S26" i="19"/>
  <c r="S33" i="19"/>
  <c r="S29" i="19"/>
  <c r="S39" i="19"/>
  <c r="S39" i="17"/>
  <c r="S29" i="17"/>
  <c r="S26" i="17"/>
  <c r="S38" i="17"/>
  <c r="S36" i="17"/>
  <c r="S24" i="17"/>
  <c r="S33" i="17"/>
  <c r="S20" i="17"/>
  <c r="S40" i="17"/>
  <c r="S31" i="17"/>
  <c r="S27" i="17"/>
  <c r="S37" i="17"/>
  <c r="S21" i="17"/>
  <c r="S19" i="17"/>
  <c r="S18" i="17"/>
  <c r="S34" i="17"/>
  <c r="S28" i="17"/>
  <c r="S35" i="17"/>
  <c r="S25" i="17"/>
  <c r="S23" i="17"/>
  <c r="S22" i="17"/>
  <c r="S32" i="17"/>
  <c r="S40" i="14"/>
  <c r="S33" i="14"/>
  <c r="S36" i="14"/>
  <c r="S35" i="14"/>
  <c r="S34" i="14"/>
  <c r="S39" i="14"/>
  <c r="S32" i="14"/>
  <c r="S37" i="14"/>
  <c r="S38" i="14"/>
  <c r="S31" i="14"/>
  <c r="S36" i="16"/>
  <c r="S34" i="16"/>
  <c r="S32" i="16"/>
  <c r="S31" i="16"/>
  <c r="S37" i="16"/>
  <c r="S33" i="16"/>
  <c r="S38" i="16"/>
  <c r="S35" i="16"/>
  <c r="S40" i="16"/>
  <c r="S39" i="16"/>
  <c r="S40" i="18"/>
  <c r="S19" i="18"/>
  <c r="S27" i="18"/>
  <c r="S18" i="18"/>
  <c r="S34" i="18"/>
  <c r="S35" i="18"/>
  <c r="S36" i="18"/>
  <c r="S21" i="18"/>
  <c r="S29" i="18"/>
  <c r="S22" i="18"/>
  <c r="S37" i="18"/>
  <c r="S39" i="18"/>
  <c r="S20" i="18"/>
  <c r="S25" i="18"/>
  <c r="S23" i="18"/>
  <c r="S26" i="18"/>
  <c r="S38" i="18"/>
  <c r="S24" i="18"/>
  <c r="S32" i="18"/>
  <c r="S28" i="18"/>
  <c r="S33" i="18"/>
  <c r="S31" i="18"/>
  <c r="B6" i="1"/>
  <c r="B7" i="1" s="1"/>
  <c r="T24" i="57" l="1"/>
  <c r="T16" i="57"/>
  <c r="T19" i="57"/>
  <c r="T28" i="57"/>
  <c r="T22" i="57"/>
  <c r="T27" i="57"/>
  <c r="T25" i="57"/>
  <c r="T26" i="57"/>
  <c r="T17" i="57"/>
  <c r="T21" i="57"/>
  <c r="T29" i="57"/>
  <c r="T15" i="57"/>
  <c r="T18" i="57"/>
  <c r="T23" i="57"/>
  <c r="T20" i="57"/>
  <c r="T34" i="57"/>
  <c r="T37" i="57"/>
  <c r="T40" i="57"/>
  <c r="T36" i="57"/>
  <c r="T38" i="57"/>
  <c r="T33" i="57"/>
  <c r="T31" i="57"/>
  <c r="T39" i="57"/>
  <c r="T32" i="57"/>
  <c r="T35" i="57"/>
  <c r="T41" i="56"/>
  <c r="T42" i="56"/>
  <c r="T41" i="54"/>
  <c r="T43" i="54" s="1"/>
  <c r="F7" i="54" s="1"/>
  <c r="S28" i="53"/>
  <c r="S21" i="53"/>
  <c r="S16" i="53"/>
  <c r="S39" i="53"/>
  <c r="S19" i="53"/>
  <c r="S36" i="53"/>
  <c r="S33" i="53"/>
  <c r="S24" i="53"/>
  <c r="S17" i="53"/>
  <c r="S22" i="53"/>
  <c r="S35" i="53"/>
  <c r="S15" i="53"/>
  <c r="S32" i="53"/>
  <c r="S29" i="53"/>
  <c r="S38" i="53"/>
  <c r="S18" i="53"/>
  <c r="S27" i="53"/>
  <c r="S34" i="53"/>
  <c r="S20" i="53"/>
  <c r="S25" i="53"/>
  <c r="S31" i="53"/>
  <c r="S26" i="53"/>
  <c r="S23" i="53"/>
  <c r="S40" i="53"/>
  <c r="S37" i="53"/>
  <c r="T41" i="55"/>
  <c r="T42" i="54"/>
  <c r="T42" i="55"/>
  <c r="S38" i="52"/>
  <c r="S33" i="52"/>
  <c r="S23" i="52"/>
  <c r="S16" i="52"/>
  <c r="S15" i="52"/>
  <c r="S32" i="52"/>
  <c r="S24" i="52"/>
  <c r="S37" i="52"/>
  <c r="S27" i="52"/>
  <c r="S18" i="52"/>
  <c r="S25" i="52"/>
  <c r="S34" i="52"/>
  <c r="S31" i="52"/>
  <c r="S17" i="52"/>
  <c r="S35" i="52"/>
  <c r="S22" i="52"/>
  <c r="S19" i="52"/>
  <c r="S28" i="52"/>
  <c r="S39" i="52"/>
  <c r="S40" i="52"/>
  <c r="S26" i="52"/>
  <c r="S21" i="52"/>
  <c r="S29" i="52"/>
  <c r="S20" i="52"/>
  <c r="S36" i="52"/>
  <c r="S26" i="50"/>
  <c r="S39" i="50"/>
  <c r="S17" i="50"/>
  <c r="S28" i="50"/>
  <c r="S32" i="50"/>
  <c r="S31" i="50"/>
  <c r="S27" i="50"/>
  <c r="S18" i="50"/>
  <c r="S29" i="50"/>
  <c r="S35" i="50"/>
  <c r="S36" i="50"/>
  <c r="S37" i="50"/>
  <c r="S22" i="50"/>
  <c r="S38" i="50"/>
  <c r="S15" i="50"/>
  <c r="S16" i="50"/>
  <c r="S20" i="50"/>
  <c r="S33" i="50"/>
  <c r="S19" i="50"/>
  <c r="S21" i="50"/>
  <c r="S25" i="50"/>
  <c r="S24" i="50"/>
  <c r="S34" i="50"/>
  <c r="S23" i="50"/>
  <c r="S18" i="51"/>
  <c r="S38" i="51"/>
  <c r="S36" i="51"/>
  <c r="S20" i="51"/>
  <c r="S25" i="51"/>
  <c r="S26" i="51"/>
  <c r="S24" i="51"/>
  <c r="S34" i="51"/>
  <c r="S16" i="51"/>
  <c r="S37" i="51"/>
  <c r="S31" i="51"/>
  <c r="S32" i="51"/>
  <c r="S33" i="51"/>
  <c r="S22" i="51"/>
  <c r="S19" i="51"/>
  <c r="S15" i="51"/>
  <c r="S28" i="51"/>
  <c r="S17" i="51"/>
  <c r="S35" i="51"/>
  <c r="S27" i="51"/>
  <c r="S21" i="51"/>
  <c r="S40" i="51"/>
  <c r="S29" i="51"/>
  <c r="S23" i="51"/>
  <c r="S39" i="51"/>
  <c r="S15" i="48"/>
  <c r="S29" i="48"/>
  <c r="S25" i="48"/>
  <c r="S40" i="48"/>
  <c r="S24" i="48"/>
  <c r="S19" i="48"/>
  <c r="S31" i="48"/>
  <c r="S21" i="48"/>
  <c r="S17" i="48"/>
  <c r="S32" i="48"/>
  <c r="S28" i="48"/>
  <c r="S38" i="48"/>
  <c r="S35" i="48"/>
  <c r="S22" i="48"/>
  <c r="S36" i="48"/>
  <c r="S34" i="48"/>
  <c r="S20" i="48"/>
  <c r="S16" i="48"/>
  <c r="S37" i="48"/>
  <c r="S27" i="48"/>
  <c r="S23" i="48"/>
  <c r="S39" i="48"/>
  <c r="S26" i="48"/>
  <c r="S18" i="48"/>
  <c r="S33" i="48"/>
  <c r="S26" i="47"/>
  <c r="S20" i="47"/>
  <c r="S33" i="47"/>
  <c r="S35" i="47"/>
  <c r="S28" i="47"/>
  <c r="S31" i="47"/>
  <c r="S39" i="47"/>
  <c r="S34" i="47"/>
  <c r="S19" i="47"/>
  <c r="S32" i="47"/>
  <c r="S18" i="47"/>
  <c r="S22" i="47"/>
  <c r="S25" i="47"/>
  <c r="S16" i="47"/>
  <c r="S36" i="47"/>
  <c r="S27" i="47"/>
  <c r="S15" i="47"/>
  <c r="S37" i="47"/>
  <c r="S17" i="47"/>
  <c r="S29" i="47"/>
  <c r="S38" i="47"/>
  <c r="S24" i="47"/>
  <c r="S21" i="47"/>
  <c r="S23" i="47"/>
  <c r="S40" i="47"/>
  <c r="S41" i="41"/>
  <c r="T41" i="35"/>
  <c r="T41" i="34"/>
  <c r="T43" i="34" s="1"/>
  <c r="F7" i="34" s="1"/>
  <c r="T42" i="34"/>
  <c r="S42" i="41"/>
  <c r="S42" i="42"/>
  <c r="S41" i="43"/>
  <c r="S42" i="43"/>
  <c r="T42" i="35"/>
  <c r="S42" i="44"/>
  <c r="S41" i="44"/>
  <c r="S41" i="42"/>
  <c r="S42" i="18"/>
  <c r="T42" i="30"/>
  <c r="S42" i="22"/>
  <c r="T41" i="30"/>
  <c r="S41" i="22"/>
  <c r="T42" i="29"/>
  <c r="T41" i="29"/>
  <c r="T43" i="29" s="1"/>
  <c r="F7" i="29" s="1"/>
  <c r="S42" i="26"/>
  <c r="S42" i="27"/>
  <c r="S41" i="27"/>
  <c r="S41" i="26"/>
  <c r="T41" i="24"/>
  <c r="T43" i="24" s="1"/>
  <c r="F7" i="24" s="1"/>
  <c r="T42" i="24"/>
  <c r="T41" i="25"/>
  <c r="S42" i="23"/>
  <c r="S41" i="23"/>
  <c r="T42" i="25"/>
  <c r="S42" i="17"/>
  <c r="S41" i="18"/>
  <c r="S41" i="11"/>
  <c r="S43" i="11" s="1"/>
  <c r="F7" i="11" s="1"/>
  <c r="T41" i="15"/>
  <c r="T43" i="15" s="1"/>
  <c r="F7" i="15" s="1"/>
  <c r="S41" i="14"/>
  <c r="S43" i="14" s="1"/>
  <c r="F7" i="14" s="1"/>
  <c r="S41" i="17"/>
  <c r="S42" i="19"/>
  <c r="S41" i="19"/>
  <c r="S41" i="20"/>
  <c r="S42" i="12"/>
  <c r="S42" i="14"/>
  <c r="S42" i="13"/>
  <c r="S41" i="13"/>
  <c r="S43" i="13" s="1"/>
  <c r="F7" i="13" s="1"/>
  <c r="S41" i="21"/>
  <c r="S42" i="21"/>
  <c r="S42" i="16"/>
  <c r="S41" i="16"/>
  <c r="S42" i="11"/>
  <c r="S42" i="20"/>
  <c r="S41" i="12"/>
  <c r="S43" i="12" s="1"/>
  <c r="F7" i="12" s="1"/>
  <c r="T42" i="15"/>
  <c r="B10" i="1"/>
  <c r="B8" i="1"/>
  <c r="S15" i="1" s="1"/>
  <c r="T42" i="57" l="1"/>
  <c r="T41" i="57"/>
  <c r="T43" i="57" s="1"/>
  <c r="F7" i="57" s="1"/>
  <c r="T43" i="56"/>
  <c r="F7" i="56" s="1"/>
  <c r="S42" i="53"/>
  <c r="S41" i="53"/>
  <c r="T43" i="55"/>
  <c r="F7" i="55" s="1"/>
  <c r="S42" i="52"/>
  <c r="S41" i="52"/>
  <c r="S42" i="50"/>
  <c r="S41" i="50"/>
  <c r="S41" i="51"/>
  <c r="S42" i="51"/>
  <c r="S42" i="47"/>
  <c r="S42" i="48"/>
  <c r="S41" i="47"/>
  <c r="S41" i="48"/>
  <c r="S43" i="41"/>
  <c r="F7" i="41" s="1"/>
  <c r="T43" i="35"/>
  <c r="F7" i="35" s="1"/>
  <c r="S43" i="44"/>
  <c r="F7" i="44" s="1"/>
  <c r="S43" i="43"/>
  <c r="F7" i="43" s="1"/>
  <c r="S43" i="42"/>
  <c r="F7" i="42" s="1"/>
  <c r="T43" i="30"/>
  <c r="F7" i="30" s="1"/>
  <c r="S43" i="22"/>
  <c r="F7" i="22" s="1"/>
  <c r="F10" i="22" s="1"/>
  <c r="B9" i="21" s="1"/>
  <c r="S43" i="23"/>
  <c r="F7" i="23" s="1"/>
  <c r="S43" i="21"/>
  <c r="F7" i="21" s="1"/>
  <c r="S43" i="18"/>
  <c r="F7" i="18" s="1"/>
  <c r="S43" i="20"/>
  <c r="F7" i="20" s="1"/>
  <c r="F10" i="20" s="1"/>
  <c r="B9" i="19" s="1"/>
  <c r="S43" i="27"/>
  <c r="F7" i="27" s="1"/>
  <c r="S43" i="26"/>
  <c r="F7" i="26" s="1"/>
  <c r="S43" i="16"/>
  <c r="F7" i="16" s="1"/>
  <c r="S43" i="19"/>
  <c r="F7" i="19" s="1"/>
  <c r="S43" i="17"/>
  <c r="F7" i="17" s="1"/>
  <c r="T43" i="25"/>
  <c r="F7" i="25" s="1"/>
  <c r="F10" i="25" s="1"/>
  <c r="S38" i="1"/>
  <c r="S34" i="1"/>
  <c r="S37" i="1"/>
  <c r="S32" i="1"/>
  <c r="S33" i="1"/>
  <c r="S39" i="1"/>
  <c r="S40" i="1"/>
  <c r="S35" i="1"/>
  <c r="S31" i="1"/>
  <c r="S36" i="1"/>
  <c r="S28" i="1"/>
  <c r="S26" i="1"/>
  <c r="S29" i="1"/>
  <c r="S27" i="1"/>
  <c r="S25" i="1"/>
  <c r="S16" i="1"/>
  <c r="S23" i="1"/>
  <c r="S21" i="1"/>
  <c r="S20" i="1"/>
  <c r="S18" i="1"/>
  <c r="S24" i="1"/>
  <c r="S22" i="1"/>
  <c r="S19" i="1"/>
  <c r="S17" i="1"/>
  <c r="S43" i="53" l="1"/>
  <c r="F7" i="53" s="1"/>
  <c r="S43" i="52"/>
  <c r="F7" i="52" s="1"/>
  <c r="S43" i="50"/>
  <c r="F7" i="50" s="1"/>
  <c r="S43" i="51"/>
  <c r="F7" i="51" s="1"/>
  <c r="S43" i="48"/>
  <c r="F7" i="48" s="1"/>
  <c r="S43" i="47"/>
  <c r="F7" i="47" s="1"/>
  <c r="F10" i="19"/>
  <c r="B9" i="18" s="1"/>
  <c r="F10" i="18" s="1"/>
  <c r="B9" i="17" s="1"/>
  <c r="F10" i="17" s="1"/>
  <c r="B9" i="16" s="1"/>
  <c r="F10" i="16" s="1"/>
  <c r="F10" i="21"/>
  <c r="B9" i="23" s="1"/>
  <c r="F10" i="23" s="1"/>
  <c r="B9" i="26" s="1"/>
  <c r="F10" i="26" s="1"/>
  <c r="B9" i="30"/>
  <c r="F10" i="30" s="1"/>
  <c r="S42" i="1"/>
  <c r="S41" i="1"/>
  <c r="S43" i="1" s="1"/>
  <c r="F7" i="1" s="1"/>
  <c r="F10" i="1" s="1"/>
  <c r="B13" i="1"/>
  <c r="F9" i="55" l="1"/>
  <c r="F9" i="56"/>
  <c r="B9" i="35"/>
  <c r="B9" i="27"/>
  <c r="F10" i="27" s="1"/>
  <c r="F9" i="30"/>
  <c r="F9" i="35"/>
  <c r="F9" i="25"/>
  <c r="B9" i="11"/>
  <c r="F8" i="1"/>
  <c r="F10" i="41" l="1"/>
  <c r="F10" i="11"/>
  <c r="B9" i="12" s="1"/>
  <c r="B9" i="42" l="1"/>
  <c r="F10" i="42" s="1"/>
  <c r="F10" i="12"/>
  <c r="B9" i="13" s="1"/>
  <c r="F10" i="13" s="1"/>
  <c r="B9" i="43" l="1"/>
  <c r="F10" i="43" s="1"/>
  <c r="F9" i="24"/>
  <c r="F9" i="15"/>
  <c r="F9" i="14"/>
  <c r="F10" i="14" s="1"/>
  <c r="B9" i="15" s="1"/>
  <c r="F10" i="15" s="1"/>
  <c r="F10" i="59" s="1"/>
  <c r="B9" i="44" l="1"/>
  <c r="F10" i="44" s="1"/>
  <c r="F10" i="50"/>
  <c r="B9" i="24"/>
  <c r="F10" i="24" s="1"/>
  <c r="F9" i="54" l="1"/>
  <c r="B9" i="51"/>
  <c r="F10" i="47"/>
  <c r="F9" i="29"/>
  <c r="F10" i="29" s="1"/>
  <c r="F9" i="34"/>
  <c r="B9" i="34" l="1"/>
  <c r="F10" i="34" s="1"/>
  <c r="B9" i="48"/>
  <c r="F10" i="48" s="1"/>
  <c r="B9" i="52" s="1"/>
  <c r="F10" i="52" s="1"/>
  <c r="F10" i="51"/>
  <c r="B9" i="53" s="1"/>
  <c r="F10" i="53" s="1"/>
  <c r="F10" i="35"/>
  <c r="B9" i="54" l="1"/>
  <c r="F10" i="54" s="1"/>
  <c r="F9" i="57" s="1"/>
  <c r="F10" i="57" s="1"/>
  <c r="B9" i="55"/>
  <c r="F10" i="55" s="1"/>
  <c r="B9" i="56" s="1"/>
  <c r="F10" i="56" s="1"/>
  <c r="G9" i="56"/>
  <c r="G10" i="56" s="1"/>
</calcChain>
</file>

<file path=xl/sharedStrings.xml><?xml version="1.0" encoding="utf-8"?>
<sst xmlns="http://schemas.openxmlformats.org/spreadsheetml/2006/main" count="11893" uniqueCount="2195">
  <si>
    <t>PU</t>
  </si>
  <si>
    <t>MC</t>
  </si>
  <si>
    <t>AN</t>
  </si>
  <si>
    <t>AP</t>
  </si>
  <si>
    <t>FM</t>
  </si>
  <si>
    <t>Province</t>
  </si>
  <si>
    <t>Altra</t>
  </si>
  <si>
    <t>Bacino</t>
  </si>
  <si>
    <t>% contrib.</t>
  </si>
  <si>
    <t>Spesa max</t>
  </si>
  <si>
    <t>Lmin</t>
  </si>
  <si>
    <t>Lmax</t>
  </si>
  <si>
    <t>Alim</t>
  </si>
  <si>
    <t>K1</t>
  </si>
  <si>
    <t>Massimale</t>
  </si>
  <si>
    <t>Mezzi di lunghezza da 12,31 mt. a 14,00 mt. (2 assi)</t>
  </si>
  <si>
    <t>Mezzi di lunghezza da 12,31 mt. a 14,00 mt. (3 assi)</t>
  </si>
  <si>
    <t>Mezzi a due piani</t>
  </si>
  <si>
    <t>Mezzi di lunghezza da 10,01 mt. a 11,00 mt.</t>
  </si>
  <si>
    <t>Mezzi di lunghezza da 11,01 mt. a 12,30 mt.</t>
  </si>
  <si>
    <t>Mezzi di lunghezza da 14,01 mt. a 15,00 mt.</t>
  </si>
  <si>
    <t>Mezzi autosnodati di lunghezza circa 18,00 mt.</t>
  </si>
  <si>
    <t>Filobus di lunghezza circa 12 mt</t>
  </si>
  <si>
    <t>Filobus autosnodati di lunghezza circa 18 mt</t>
  </si>
  <si>
    <t>3b</t>
  </si>
  <si>
    <t>Mezzi di lunghezza da 7,70 mt. a 8,30 mt. con motore anteriore</t>
  </si>
  <si>
    <t>Mezzi di lunghezza da 5,00 mt. a 6,29 mt.</t>
  </si>
  <si>
    <t>Mezzi di lunghezza da 6,30 mt. a 7,69 mt.</t>
  </si>
  <si>
    <t>3a</t>
  </si>
  <si>
    <t>Mezzi di lunghezza da 7,70 mt. a 8,30 mt. con motore posteriore</t>
  </si>
  <si>
    <t>Mezzi di lunghezza da 10,01 mt. a 11,00 mt. pianale ribassato</t>
  </si>
  <si>
    <t>Mezzi di lunghezza da 11,01 a 12,60 mt. pianale ribassato</t>
  </si>
  <si>
    <t>13b</t>
  </si>
  <si>
    <t>Mezzi di lunghezza da 7,70 mt. a 8,30 mt. alimentazione a metano con motore anteriore</t>
  </si>
  <si>
    <t>13a</t>
  </si>
  <si>
    <t>Mezzi di lunghezza da 7,70 mt. a 8,30 mt. alimentazione a metano con motore posteriore</t>
  </si>
  <si>
    <t>Fonte</t>
  </si>
  <si>
    <t>Anno</t>
  </si>
  <si>
    <t>K2</t>
  </si>
  <si>
    <t>Annualità</t>
  </si>
  <si>
    <t>% contribuzione sul costo d'acquisto</t>
  </si>
  <si>
    <t>% contribuzione</t>
  </si>
  <si>
    <t>Azienda beneficiaria</t>
  </si>
  <si>
    <t>Contributo unitario</t>
  </si>
  <si>
    <t>Utilizzo</t>
  </si>
  <si>
    <t>Gasolio</t>
  </si>
  <si>
    <t>Metano</t>
  </si>
  <si>
    <t>Completamento organico (1=si;0=no)</t>
  </si>
  <si>
    <t>Sostituzione mezzo (1=si;0=no)</t>
  </si>
  <si>
    <t>Targa mezzo da sostituire</t>
  </si>
  <si>
    <t>Ambito territoriale</t>
  </si>
  <si>
    <t>Fonte di finanziamento</t>
  </si>
  <si>
    <t>Autolinee CROGNALETTI S.R.L. (Jesi)</t>
  </si>
  <si>
    <t>CONEROBUS S.P.A.</t>
  </si>
  <si>
    <t>Autolinee RENI S.R.L.</t>
  </si>
  <si>
    <t>Soc. Trasporti F.lli BUCCI S.R.L.</t>
  </si>
  <si>
    <t>S.A.C.S.A. S.R.L. (Soc. An. Cuprense Serv. Automob.)</t>
  </si>
  <si>
    <t>Autolinee BRAMUCCI S.A.S.</t>
  </si>
  <si>
    <t>2017 - Q - Vettori_TPL</t>
  </si>
  <si>
    <t>azd_Denominazione</t>
  </si>
  <si>
    <t>AUTOSERVIZI SASSOFERRATO S.R.L.</t>
  </si>
  <si>
    <t>Legenda:</t>
  </si>
  <si>
    <t>Espletamento gara</t>
  </si>
  <si>
    <t>Stipula contratto</t>
  </si>
  <si>
    <t>Completamento fornitura</t>
  </si>
  <si>
    <t>CON.TR.A.M. S.P.A. (Cons. Trasporti Alto Maceratese)</t>
  </si>
  <si>
    <t>S.A.P. S.R.L. (Società Automob. Potentina)</t>
  </si>
  <si>
    <t>Autolinee VITALI S.R.L. (PU)</t>
  </si>
  <si>
    <t>-</t>
  </si>
  <si>
    <t>Autolinee VITALI S.R.L. (AN)</t>
  </si>
  <si>
    <t>Autolinee F.lli BONFINI</t>
  </si>
  <si>
    <t>AUTOSERVIZI MASSI S.N.C.</t>
  </si>
  <si>
    <t>MADE BUS S.R.L.</t>
  </si>
  <si>
    <t>SANTINI BUS S.R.L.</t>
  </si>
  <si>
    <t>Senesi Offida s.r.l.</t>
  </si>
  <si>
    <t>SPALAZZI TOMMASO</t>
  </si>
  <si>
    <t>START S.P.A.</t>
  </si>
  <si>
    <t>Autolinee CIUCCARELLI ELMORE &amp; ITALO snc</t>
  </si>
  <si>
    <t>AUTOLINEE VIRGILIO srl</t>
  </si>
  <si>
    <t>AUTOSERVIZI PIERGALLINI RENZO &amp; C. s.n.c.</t>
  </si>
  <si>
    <t>AUTOSERVIZI PORTESI S.R.L.</t>
  </si>
  <si>
    <t>S.A.M. S.R.L. (Serv. Automobilistico Montegranaro)</t>
  </si>
  <si>
    <t>S.T.E.A.T. S.P.A.</t>
  </si>
  <si>
    <t>SENESI FILIPPO</t>
  </si>
  <si>
    <t>A.P.M. s.p.a. (AZIENDA PLURISERVIZI MACERATA)</t>
  </si>
  <si>
    <t>A.S.S.M. S.P.A. (Azienda Speciale Servizi Municipal.)</t>
  </si>
  <si>
    <t>A.T.A.C. S.P.A.</t>
  </si>
  <si>
    <t>S.A.M. di MENICHELLI &amp; C.</t>
  </si>
  <si>
    <t>S.A.S.A. 2 S.p.A.</t>
  </si>
  <si>
    <t>S.A.S.P. S.R.L. (SOCIETA' SANTANGIOLESE PENNESE )</t>
  </si>
  <si>
    <t>A.M.I. S.P.A. (Azienda per la mobilità integrata e trasporti)</t>
  </si>
  <si>
    <t>Autolinee BALDELLI S.R.L.</t>
  </si>
  <si>
    <t>Autolinee CAPPONI S.R.L.</t>
  </si>
  <si>
    <t>Autolinee CASELLI LUCIANO</t>
  </si>
  <si>
    <t>Autolinee F.lli BUCCI S.R.L.</t>
  </si>
  <si>
    <t>SALVADORI S.R.L.</t>
  </si>
  <si>
    <t>Contributo max assegnabile</t>
  </si>
  <si>
    <t>Spesa max ammissibile unitaria</t>
  </si>
  <si>
    <t>Rastrelliera per biciclette  (1=si;0=no)</t>
  </si>
  <si>
    <t>Urbano</t>
  </si>
  <si>
    <t>DM 81/2020 - PSNMS</t>
  </si>
  <si>
    <t>DM 315/2021 - fondo compl. PNRR</t>
  </si>
  <si>
    <t>DM 223/2020 - MIT</t>
  </si>
  <si>
    <t>FSC (D.Cipe 98/2017)</t>
  </si>
  <si>
    <t>2021 - Q - Vettori_TPL</t>
  </si>
  <si>
    <t>MEZZI URBANI E SUBURBANI</t>
  </si>
  <si>
    <t>4a</t>
  </si>
  <si>
    <t>Mezzi di lunghezza da 8,31 mt. a 10,00 mt. con motore posteriore</t>
  </si>
  <si>
    <t>4b</t>
  </si>
  <si>
    <t>Mezzi di lunghezza da 8,31 mt. a 10,00 mt. con motore anteriore</t>
  </si>
  <si>
    <t>6a</t>
  </si>
  <si>
    <t>Mezzi di lunghezza da 10,01 mt. a 11,00 mt. low entry</t>
  </si>
  <si>
    <t>7a </t>
  </si>
  <si>
    <t>Mezzi di lunghezza da 11,01 a 12,60 mt. low entry</t>
  </si>
  <si>
    <t>9a</t>
  </si>
  <si>
    <t>Mezzi elettrici fino a 6,30 mt. pianale interamente ribassato</t>
  </si>
  <si>
    <t>9b</t>
  </si>
  <si>
    <t xml:space="preserve">Mezzi elettrici fino a 6,30 mt. </t>
  </si>
  <si>
    <t>10b</t>
  </si>
  <si>
    <t>Mezzi elettrici da 6,31 m a 10 mt.</t>
  </si>
  <si>
    <t>10c</t>
  </si>
  <si>
    <t>Mezzi elettrici da 6,31 mt. fino a 8,30 mt. pianale interamente ribassato</t>
  </si>
  <si>
    <t>10d</t>
  </si>
  <si>
    <t>Mezzi elettrici da 8,31 mt. a 10 mt. pianale interamente ribassato</t>
  </si>
  <si>
    <t>10e</t>
  </si>
  <si>
    <t>Mezzi elettrici da 10,01 mt. a 12,00 mt.</t>
  </si>
  <si>
    <t>10f</t>
  </si>
  <si>
    <t>Mezzi elettrici da 12,01 mt. a 14,50 mt.</t>
  </si>
  <si>
    <t>11a</t>
  </si>
  <si>
    <t>Mezzi elettrici autosnodati da 13,61 m a 18,00 m</t>
  </si>
  <si>
    <t>11b</t>
  </si>
  <si>
    <t>Mezzi ibridi fino a 6,30 mt.</t>
  </si>
  <si>
    <t>11c</t>
  </si>
  <si>
    <t>Mezzi ibridi da 6,31 a 10 mt.</t>
  </si>
  <si>
    <t>11d</t>
  </si>
  <si>
    <t>Mezzi ibridi da 10,01 m a 13,60 m</t>
  </si>
  <si>
    <t>11e</t>
  </si>
  <si>
    <t>Mezzi ibridi autosnodati da 13,61 a 18,00 m</t>
  </si>
  <si>
    <t>Mezzi di lunghezza da 6,30 mt. a 7,69 mt.  alimentazione a metano con motore anteriore</t>
  </si>
  <si>
    <t>Mezzi di lunghezza da 8,31 mt a 10,00 mt. alimentazione a metano con motore anteriore</t>
  </si>
  <si>
    <t>14a</t>
  </si>
  <si>
    <t>Mezzi di lunghezza da 8,31 mt a 10,00 mt. alimentazione a metano con motore posteriore</t>
  </si>
  <si>
    <t xml:space="preserve">Mezzi di lunghezza da 10,01 mt. a 11,00 mt.   alimentazione a metano pianale ribassato </t>
  </si>
  <si>
    <t>Mezzi di lunghezza da 11,01 mt. a 12,00 mt. alimentazione a metano pianale ribassato</t>
  </si>
  <si>
    <t>16a</t>
  </si>
  <si>
    <t>Mezzi di lunghezza da 12,01 a 12,60 mt. alimentazione a metano pianale ribassato</t>
  </si>
  <si>
    <t>16b</t>
  </si>
  <si>
    <t>Mezzi di lunghezza da 12,61 a 14,00 mt. alimentazione a metano pianale ribassato (3 assi)</t>
  </si>
  <si>
    <t>Mezzi autosnodati di lunghezza circa 18,00 mt. alimentazione a metano</t>
  </si>
  <si>
    <t>Mezzi di lunghezza da 6,30 mt. a 8,00 mt. con motore anteriore</t>
  </si>
  <si>
    <t>Mezzi di lunghezza da 8,01 mt. a 9,00 mt. con motore anteriore</t>
  </si>
  <si>
    <t>Mezzi di lunghezza da 9,01 mt. a 10,00 mt. con motore anteriore</t>
  </si>
  <si>
    <t> 22a</t>
  </si>
  <si>
    <t>Mezzi di lunghezza da 6,30 mt. a 8,00 mt. con motore posteriore, low entry</t>
  </si>
  <si>
    <t>22b </t>
  </si>
  <si>
    <t>Mezzi di lunghezza da 8,01 mt. a 9,00 mt. con motore posteriore, low entry</t>
  </si>
  <si>
    <t>22c </t>
  </si>
  <si>
    <t>Mezzi di lunghezza da 9,01 mt. a 10,00 mt. con motore posteriore, low entry</t>
  </si>
  <si>
    <t>23a </t>
  </si>
  <si>
    <t>24a </t>
  </si>
  <si>
    <t>Mezzi di lunghezza da 11,01 mt. a 12,30 mt. pianale ribassato</t>
  </si>
  <si>
    <t>25a </t>
  </si>
  <si>
    <t>Mezzi di lunghezza da 12,31 mt. a 14,00 mt. (2 assi) pianale ribassato</t>
  </si>
  <si>
    <t>26a </t>
  </si>
  <si>
    <t>Mezzi di lunghezza da 12,31 mt. a 14,00 mt. (3 assi) pianale ribassato</t>
  </si>
  <si>
    <t>27a </t>
  </si>
  <si>
    <t>Mezzi di lunghezza da 14,01 mt. a 15,00 mt. pianale ribassato</t>
  </si>
  <si>
    <t>Mezzi di lunghezza da 11,00 a 12,30 elettrici (2 assi)</t>
  </si>
  <si>
    <t xml:space="preserve">Mezzi di lunghezza da 12,31 a 14,00 elettrici (2 assi) </t>
  </si>
  <si>
    <t>Mezzi di lunghezza da 6,30 a 8,00 mt. alimentazione a metano motore anteriore</t>
  </si>
  <si>
    <t>Mezzi di lunghezza da 8,01 mt a 9,00 mt. alimentazione a metano motore anteriore</t>
  </si>
  <si>
    <t>Mezzi di lunghezza da 11,01 mt. a 12,30 mt. alimentazione a metano</t>
  </si>
  <si>
    <t>Mezzi di lunghezza da 12,31 mt. a 14,00 mt. alimentazione a metano</t>
  </si>
  <si>
    <t>35a</t>
  </si>
  <si>
    <t xml:space="preserve">Mezzi di lunghezza da 12,31 mt. a 14,00 mt. alimentazione a metano pianale ribassato </t>
  </si>
  <si>
    <t>Interurbani</t>
  </si>
  <si>
    <t>Elettrico</t>
  </si>
  <si>
    <t>Ibridi</t>
  </si>
  <si>
    <t>Filobus</t>
  </si>
  <si>
    <t>Note:</t>
  </si>
  <si>
    <t>1) Per i bus a metano LNG si applica un incremento di 15.000 € rispetto allo stesso bus a CNG.</t>
  </si>
  <si>
    <t>2) Per i bus myld hybrid sia di Classe I sia di Classe II si applica un incremento di 15.000 € rispetto allo stesso bus sia a metano che a gasolio normale fino a 10 m e di 25.000 € per bus di lunghezza superiore.</t>
  </si>
  <si>
    <t>3) La presenza di dispositivi porta-biciclette produrrà un aumento del tetto massimo di spesa finanziabile pari alla percentuale riconosciuta allo scopo dalla fonte di finanziamento adottata per l’acquisto del mezzo stesso, se previsto.</t>
  </si>
  <si>
    <t>Impiego (URBANO / EXTRAURBANO)</t>
  </si>
  <si>
    <t>Data prima immatricolazione mezzo sostituito</t>
  </si>
  <si>
    <t>Metano LNG  (1=si;0=no)</t>
  </si>
  <si>
    <t>Mezzo Myld hybrid  (1=si;0=no)</t>
  </si>
  <si>
    <t>Data compilazione</t>
  </si>
  <si>
    <t>Referente compilaz.</t>
  </si>
  <si>
    <t>Id / Mese</t>
  </si>
  <si>
    <t>Indicare il cronoprogramma delle attività per ogni mezzo secondo le tre tipologie in legenda</t>
  </si>
  <si>
    <t>DATI RIEPILOGATIVI SUGLI AUTOBUS DA ACQUISIRE</t>
  </si>
  <si>
    <t>Tipologia intervento</t>
  </si>
  <si>
    <t>TOTALI AUTOBUS</t>
  </si>
  <si>
    <t>TOTALI INFRASTRUTTURE</t>
  </si>
  <si>
    <t>TOTALI GENERALE</t>
  </si>
  <si>
    <t>Indicare il cronoprogramma delle attività per ogni intervento secondo le tre tipologie in legenda</t>
  </si>
  <si>
    <t>Telefono di contatto</t>
  </si>
  <si>
    <t>Importo tot</t>
  </si>
  <si>
    <t>Eventuale infrastruttura</t>
  </si>
  <si>
    <t>2 piani</t>
  </si>
  <si>
    <t>e-mail</t>
  </si>
  <si>
    <t>Id intervento (inserire il codice indentif. già inserito nella scheda dedicata)</t>
  </si>
  <si>
    <t>Nuova realizzazione (0) - Ristrutturazione e/o ampliamento (1)</t>
  </si>
  <si>
    <t>Impianti di distribuzione gas metano (GNC)</t>
  </si>
  <si>
    <t>Impianti di distribuzione gas metano (GNL)</t>
  </si>
  <si>
    <t>Impianti di distribuzione idrogeno</t>
  </si>
  <si>
    <t>Allacciamento alla rete di erogazione della fonte di alimentazione</t>
  </si>
  <si>
    <t>Adeguamento depositi esistenti finalizzato alla gestione dell'alimentazione a metano o elettrica</t>
  </si>
  <si>
    <t>Siti e dispositivi di stoccaggio</t>
  </si>
  <si>
    <t>Colonnine di ricarica autobus elettrici e relativi apparati</t>
  </si>
  <si>
    <t>Cabina di trasformazione per impianti di ricarica</t>
  </si>
  <si>
    <t>K3</t>
  </si>
  <si>
    <t>Comune</t>
  </si>
  <si>
    <t>Località</t>
  </si>
  <si>
    <t>Utilizzo infrastruttura da più operatori  (1=si;0=no)</t>
  </si>
  <si>
    <t>Importo complessivo dell'intervento [€]</t>
  </si>
  <si>
    <t>Costo allocato sull'anno in esame [€]</t>
  </si>
  <si>
    <t>Quota contributo sull'anno [€]</t>
  </si>
  <si>
    <t>Intervento allocato su più annualità  (1=si;0=no)</t>
  </si>
  <si>
    <t>Impiego</t>
  </si>
  <si>
    <t>URBANO</t>
  </si>
  <si>
    <t>EXTRAURBANO</t>
  </si>
  <si>
    <t>Alimentaz.</t>
  </si>
  <si>
    <t>Idrogeno</t>
  </si>
  <si>
    <t>da indicare</t>
  </si>
  <si>
    <t>Tipologia nuovo mezzo (selezionare dall'elenco)</t>
  </si>
  <si>
    <r>
      <t xml:space="preserve">DATI RIEPILOGATIVI PER LE INFRASTRUTTURE DI RIFORNIMENTO/RICARICA                     </t>
    </r>
    <r>
      <rPr>
        <sz val="11"/>
        <color rgb="FF000000"/>
        <rFont val="Calibri"/>
        <family val="2"/>
        <scheme val="minor"/>
      </rPr>
      <t>Azienda beneficiaria</t>
    </r>
  </si>
  <si>
    <t>Valori economici al netto dell'IVA</t>
  </si>
  <si>
    <t>Per complet. organico n.</t>
  </si>
  <si>
    <t>Per rinnovo parco n.</t>
  </si>
  <si>
    <t>N. mezzi tot. da acquisire</t>
  </si>
  <si>
    <t>Contributo tot. assegnato</t>
  </si>
  <si>
    <t>Residuo sull'anno</t>
  </si>
  <si>
    <t>N. colonnine ricarica bus per sito</t>
  </si>
  <si>
    <t>CRONOPROGRAMMA DEGLI INVESTIMENTI</t>
  </si>
  <si>
    <t xml:space="preserve">diesel </t>
  </si>
  <si>
    <t>ibrido</t>
  </si>
  <si>
    <t>metano</t>
  </si>
  <si>
    <t>elettrico</t>
  </si>
  <si>
    <t>idrogeno</t>
  </si>
  <si>
    <t>TEMPO</t>
  </si>
  <si>
    <t>fondo</t>
  </si>
  <si>
    <t>annualità fondo</t>
  </si>
  <si>
    <t>urbano</t>
  </si>
  <si>
    <t>extraurb</t>
  </si>
  <si>
    <t>Infrastr.</t>
  </si>
  <si>
    <t>autobus</t>
  </si>
  <si>
    <t>x</t>
  </si>
  <si>
    <t>ammessi dal 17/04/19</t>
  </si>
  <si>
    <t>80% montagna</t>
  </si>
  <si>
    <t>ammessi dal 06/05/21</t>
  </si>
  <si>
    <t xml:space="preserve"> tot entro 31/12/26</t>
  </si>
  <si>
    <t>ammessi dal 01/01/18</t>
  </si>
  <si>
    <t>ordini fino al 21 entro 28/02/22, 31/10/22 per triennio 22-24</t>
  </si>
  <si>
    <t>x%</t>
  </si>
  <si>
    <t>Num.</t>
  </si>
  <si>
    <t>Bacino di assegnazione</t>
  </si>
  <si>
    <t>Azienda</t>
  </si>
  <si>
    <t>targa</t>
  </si>
  <si>
    <t>casa produttrice</t>
  </si>
  <si>
    <t>Modello</t>
  </si>
  <si>
    <t>impiego</t>
  </si>
  <si>
    <t>S.A.P. S.R.L. (AN)</t>
  </si>
  <si>
    <t>BL862ED</t>
  </si>
  <si>
    <t>IVECO 315</t>
  </si>
  <si>
    <t>BT365HC</t>
  </si>
  <si>
    <t>IVECO 45E12</t>
  </si>
  <si>
    <t>CT019ZR</t>
  </si>
  <si>
    <t>TEMSA AUTOMOTIVE</t>
  </si>
  <si>
    <t>EG957SN</t>
  </si>
  <si>
    <t>TEMSA GLOBAL</t>
  </si>
  <si>
    <t>CR480JJ</t>
  </si>
  <si>
    <t>NOGE TOURING HD</t>
  </si>
  <si>
    <t>EA276HF</t>
  </si>
  <si>
    <t>IRISBUS 393E.12.35</t>
  </si>
  <si>
    <t>ER214EB</t>
  </si>
  <si>
    <t xml:space="preserve">SETRA_SG321UL-CR17 </t>
  </si>
  <si>
    <t>ER236EB</t>
  </si>
  <si>
    <t xml:space="preserve">SETRA_SG321UL-CR18 </t>
  </si>
  <si>
    <t>ER240EB</t>
  </si>
  <si>
    <t xml:space="preserve">SETRA_S417UL-CR20 </t>
  </si>
  <si>
    <t>ER242EB</t>
  </si>
  <si>
    <t xml:space="preserve">IRISBUS_393E.12.35_MYWAY-CR15 </t>
  </si>
  <si>
    <t>ER243EB</t>
  </si>
  <si>
    <t xml:space="preserve">IRISBUS_393E.12.35_MYWAY-CR12 </t>
  </si>
  <si>
    <t>ER245EB</t>
  </si>
  <si>
    <t xml:space="preserve">IVECO_391E.12.29_EURORIDER-CR10 </t>
  </si>
  <si>
    <t>ER246EB</t>
  </si>
  <si>
    <t xml:space="preserve">IRISBUS_393E.12.35_MYWAY-CR13 </t>
  </si>
  <si>
    <t>ER247EB</t>
  </si>
  <si>
    <t xml:space="preserve">SETRA_S317UL-CR19 </t>
  </si>
  <si>
    <t>ER248EB</t>
  </si>
  <si>
    <t xml:space="preserve">SETRA_S417UL </t>
  </si>
  <si>
    <t>ER551EB</t>
  </si>
  <si>
    <t xml:space="preserve">SCANIA_LC4X2B_PADANE-CR08 </t>
  </si>
  <si>
    <t>ER552EB</t>
  </si>
  <si>
    <t xml:space="preserve">SCANIA_LC4X2B_PADANE-CR09 </t>
  </si>
  <si>
    <t>ET094WE</t>
  </si>
  <si>
    <t xml:space="preserve">IRISBUS_380.12.35_EUROCLASS-CR14 </t>
  </si>
  <si>
    <t>ET095WE</t>
  </si>
  <si>
    <t xml:space="preserve">IRISBUS CROSSWAY 12 mt - EEV </t>
  </si>
  <si>
    <t>ET096WE</t>
  </si>
  <si>
    <t xml:space="preserve">SETRA_S415UL-CR21 </t>
  </si>
  <si>
    <t>ET097WE</t>
  </si>
  <si>
    <t xml:space="preserve">IRISBUS_393E.12.35_MYWAY-CR11 </t>
  </si>
  <si>
    <t>FS 992 FP</t>
  </si>
  <si>
    <t>SETRA 0 530 G</t>
  </si>
  <si>
    <t>FV883GL</t>
  </si>
  <si>
    <t>IVECO BUS CBCW3 CROSSWAY</t>
  </si>
  <si>
    <t>AG409EB</t>
  </si>
  <si>
    <t xml:space="preserve">BREDAMENARINI_M120-RE01 </t>
  </si>
  <si>
    <t>BF071XM</t>
  </si>
  <si>
    <t xml:space="preserve">SETRA_S315UL </t>
  </si>
  <si>
    <t>BF072XM</t>
  </si>
  <si>
    <t>CN012KX</t>
  </si>
  <si>
    <t>CR087EV</t>
  </si>
  <si>
    <t>CR088EV</t>
  </si>
  <si>
    <t>EA520NH</t>
  </si>
  <si>
    <t>FG919PB</t>
  </si>
  <si>
    <t xml:space="preserve">SETRA_S415UL </t>
  </si>
  <si>
    <t>FN669NC</t>
  </si>
  <si>
    <t>FN805AC</t>
  </si>
  <si>
    <t>EL947YF</t>
  </si>
  <si>
    <t>S 415 UL EURO 5</t>
  </si>
  <si>
    <t>ER771LT</t>
  </si>
  <si>
    <t xml:space="preserve">S 417 UL EURO 5 </t>
  </si>
  <si>
    <t>ER772LT</t>
  </si>
  <si>
    <t>ER890LT</t>
  </si>
  <si>
    <t>FA902JN</t>
  </si>
  <si>
    <t>S 415 UL BUSINESS EURO 6</t>
  </si>
  <si>
    <t>FM512EX</t>
  </si>
  <si>
    <t>FT817ST</t>
  </si>
  <si>
    <t>CON.TR.A.M. S.P.A. (AN)</t>
  </si>
  <si>
    <t>BT792HB</t>
  </si>
  <si>
    <t xml:space="preserve">ITALIA 200E.8.13/S46 </t>
  </si>
  <si>
    <t>SUBURBANO</t>
  </si>
  <si>
    <t>BZ308FK</t>
  </si>
  <si>
    <t xml:space="preserve">CACCIAMALI 65C.1 </t>
  </si>
  <si>
    <t>BZ702FL</t>
  </si>
  <si>
    <t xml:space="preserve">100E.21N </t>
  </si>
  <si>
    <t>CK490PA</t>
  </si>
  <si>
    <t xml:space="preserve">SITCAR </t>
  </si>
  <si>
    <t>FC090BJ</t>
  </si>
  <si>
    <t xml:space="preserve">100E22KAPENA </t>
  </si>
  <si>
    <t>AN010</t>
  </si>
  <si>
    <t>IVECO</t>
  </si>
  <si>
    <t>SOLARIS TROLLINO T18AC</t>
  </si>
  <si>
    <t>FILOBUS</t>
  </si>
  <si>
    <t>AN011</t>
  </si>
  <si>
    <t>AN012</t>
  </si>
  <si>
    <t>AN013</t>
  </si>
  <si>
    <t>OM</t>
  </si>
  <si>
    <t>ANSALDO BREDA F22</t>
  </si>
  <si>
    <t>AN014</t>
  </si>
  <si>
    <t>AN015</t>
  </si>
  <si>
    <t>AN016</t>
  </si>
  <si>
    <t>AN017</t>
  </si>
  <si>
    <t>AN018</t>
  </si>
  <si>
    <t>BN254AW</t>
  </si>
  <si>
    <t>SETRA</t>
  </si>
  <si>
    <t>DESIMON INTERCITY IL3.311L.C2 SCANIA</t>
  </si>
  <si>
    <t>BN255AW</t>
  </si>
  <si>
    <t>BN669AW</t>
  </si>
  <si>
    <t>BN730AV</t>
  </si>
  <si>
    <t>BP175TE</t>
  </si>
  <si>
    <t>BREDAMENARINIBUS_M231MU</t>
  </si>
  <si>
    <t>URBANO ANCONA</t>
  </si>
  <si>
    <t>BP176TE</t>
  </si>
  <si>
    <t>BP197TF</t>
  </si>
  <si>
    <t>IRISBUS</t>
  </si>
  <si>
    <t>DE SIMON_IL1E12_SCANIA</t>
  </si>
  <si>
    <t>BP199TF</t>
  </si>
  <si>
    <t>BP647TE</t>
  </si>
  <si>
    <t>BREDAMENARINIBUS_M231MS</t>
  </si>
  <si>
    <t>URBANO FALCONARA MARITTIMA</t>
  </si>
  <si>
    <t>BP653TE</t>
  </si>
  <si>
    <t>BP654TE</t>
  </si>
  <si>
    <t>BT131HA</t>
  </si>
  <si>
    <t>MAN_NL263_F_A22_BUSSOTTO_NEW</t>
  </si>
  <si>
    <t>BT150HA</t>
  </si>
  <si>
    <t>BT151HA</t>
  </si>
  <si>
    <t>BT152HA</t>
  </si>
  <si>
    <t>SITCAR</t>
  </si>
  <si>
    <t>CR511EV</t>
  </si>
  <si>
    <t>BREDAMENARINIBUS_M240GNC</t>
  </si>
  <si>
    <t>CR512EV</t>
  </si>
  <si>
    <t>CR513EV</t>
  </si>
  <si>
    <t>CAM</t>
  </si>
  <si>
    <t>CW996MP</t>
  </si>
  <si>
    <t>IVECO_50C11CNG_SITCAR_CITYTOUR</t>
  </si>
  <si>
    <t>URBANO JESI</t>
  </si>
  <si>
    <t xml:space="preserve">CW997MP </t>
  </si>
  <si>
    <t>CY079EZ</t>
  </si>
  <si>
    <t>SETRA_SG321UL</t>
  </si>
  <si>
    <t>CY080EZ</t>
  </si>
  <si>
    <t>CY538FE</t>
  </si>
  <si>
    <t>SCANIA</t>
  </si>
  <si>
    <t>CY539FE</t>
  </si>
  <si>
    <t>CY812FE</t>
  </si>
  <si>
    <t>CACCIAMALI_TC1800/840</t>
  </si>
  <si>
    <t>CY813FE</t>
  </si>
  <si>
    <t>EVOBUS_MB_O550U_INTEGRO</t>
  </si>
  <si>
    <t>CY814FE</t>
  </si>
  <si>
    <t>CY815FE</t>
  </si>
  <si>
    <t>CY816FE</t>
  </si>
  <si>
    <t>CY817FE</t>
  </si>
  <si>
    <t>CY818FE</t>
  </si>
  <si>
    <t>CY819FE</t>
  </si>
  <si>
    <t>CY820FE</t>
  </si>
  <si>
    <t>CZ051WZ</t>
  </si>
  <si>
    <t>IRISBUS_491E12.27CNG_CITYCLASS</t>
  </si>
  <si>
    <t>CZ630WY</t>
  </si>
  <si>
    <t>CZ669WY</t>
  </si>
  <si>
    <t>CZ795WZ</t>
  </si>
  <si>
    <t>IRISBUS_203E9.27CNG_EUROPOLIS</t>
  </si>
  <si>
    <t>CZ797WZ</t>
  </si>
  <si>
    <t>DB484MF</t>
  </si>
  <si>
    <t>DB485MF</t>
  </si>
  <si>
    <t>DF198BK</t>
  </si>
  <si>
    <t>MENARINI</t>
  </si>
  <si>
    <t>DF199BK</t>
  </si>
  <si>
    <t>DF200BK</t>
  </si>
  <si>
    <t>IRISBUS_491E10.22_CITYCLASS</t>
  </si>
  <si>
    <t>DF347BK</t>
  </si>
  <si>
    <t>DF348BK</t>
  </si>
  <si>
    <t>DL511CD</t>
  </si>
  <si>
    <t>IRISBUS_491E18.31CNG_CASTROSUA</t>
  </si>
  <si>
    <t>DT012DT</t>
  </si>
  <si>
    <t>IRISBUS_CITELIS CNG</t>
  </si>
  <si>
    <t>DT013DT</t>
  </si>
  <si>
    <t>DT105DT</t>
  </si>
  <si>
    <t>IVECO_65C14CNG_CACCIAMALI THESI</t>
  </si>
  <si>
    <t>DT106DT</t>
  </si>
  <si>
    <t>DT636DT</t>
  </si>
  <si>
    <t>SETRA_S417UL</t>
  </si>
  <si>
    <t>DT637DT</t>
  </si>
  <si>
    <t>DT787DT</t>
  </si>
  <si>
    <t>VANHOOL _C21</t>
  </si>
  <si>
    <t>DT891DT</t>
  </si>
  <si>
    <t>DY551NB</t>
  </si>
  <si>
    <t>DY669NB</t>
  </si>
  <si>
    <t>DY874NB</t>
  </si>
  <si>
    <t>EA242NH</t>
  </si>
  <si>
    <t>MAN</t>
  </si>
  <si>
    <t>IRISBUS_CITELIS_10M_CNG_PS09D5/80</t>
  </si>
  <si>
    <t>EA243NH</t>
  </si>
  <si>
    <t>EA244NH</t>
  </si>
  <si>
    <t>EA245NH</t>
  </si>
  <si>
    <t>EVOBUS</t>
  </si>
  <si>
    <t>EA246NH</t>
  </si>
  <si>
    <t>EA247NH</t>
  </si>
  <si>
    <t>EA359NH</t>
  </si>
  <si>
    <t>IRISBUS_491E18.31CNG_CITYCLASS</t>
  </si>
  <si>
    <t>EA436NH</t>
  </si>
  <si>
    <t>EA458NH</t>
  </si>
  <si>
    <t>EA511NH</t>
  </si>
  <si>
    <t>EA512NH</t>
  </si>
  <si>
    <t>EA513NH</t>
  </si>
  <si>
    <t>EA514NH</t>
  </si>
  <si>
    <t>EA515NH</t>
  </si>
  <si>
    <t>EA516NH</t>
  </si>
  <si>
    <t>EA517NH</t>
  </si>
  <si>
    <t>EA518NH</t>
  </si>
  <si>
    <t>EA646NH</t>
  </si>
  <si>
    <t>EA758NH</t>
  </si>
  <si>
    <t>EA759NH</t>
  </si>
  <si>
    <t>EA881NH</t>
  </si>
  <si>
    <t>BREDAMENARINIBUS_M240GNC NU</t>
  </si>
  <si>
    <t>EG083LW</t>
  </si>
  <si>
    <t>IRISBUS CROSSWAY 12 mt - EEV</t>
  </si>
  <si>
    <t>EG124LW</t>
  </si>
  <si>
    <t>EG147LW</t>
  </si>
  <si>
    <t>EG148LW</t>
  </si>
  <si>
    <t>EG176LW</t>
  </si>
  <si>
    <t>EG182LW</t>
  </si>
  <si>
    <t>EG199LW</t>
  </si>
  <si>
    <t>IVECO 65C17/E4 SITCAR CT.14</t>
  </si>
  <si>
    <t>EG206LW</t>
  </si>
  <si>
    <t>EG207LW</t>
  </si>
  <si>
    <t>EM241RG</t>
  </si>
  <si>
    <t>EM242RG</t>
  </si>
  <si>
    <t>EM243RG</t>
  </si>
  <si>
    <t>EM244RG</t>
  </si>
  <si>
    <t>EM334RG</t>
  </si>
  <si>
    <t>EM335RG</t>
  </si>
  <si>
    <t>EM336RG</t>
  </si>
  <si>
    <t>EM337RG</t>
  </si>
  <si>
    <t>EM383RG</t>
  </si>
  <si>
    <t>EM583RG</t>
  </si>
  <si>
    <t>EM595RG</t>
  </si>
  <si>
    <t>BREDAMENARINIBUS AVANCITY PLUS CNG JDV LU/3P 100</t>
  </si>
  <si>
    <t>EM596RG</t>
  </si>
  <si>
    <t>EM597RG</t>
  </si>
  <si>
    <t>EM598RG</t>
  </si>
  <si>
    <t>EM599RG</t>
  </si>
  <si>
    <t>EM600RG</t>
  </si>
  <si>
    <t>EM601RG</t>
  </si>
  <si>
    <t>EM679RG</t>
  </si>
  <si>
    <t>IRISBUS_491E10.27CNG_CITYCLASS</t>
  </si>
  <si>
    <t>EM692RG</t>
  </si>
  <si>
    <t>BREDAMENARINIBUS_M240LU</t>
  </si>
  <si>
    <t>EM831RG</t>
  </si>
  <si>
    <t>IRISBUS_491E18.35/S/3P_CITYCLASS</t>
  </si>
  <si>
    <t>EM855RG</t>
  </si>
  <si>
    <t>EM871RG</t>
  </si>
  <si>
    <t>IRISBUS_491E12.29_ CITYCLASS</t>
  </si>
  <si>
    <t>EM875RG</t>
  </si>
  <si>
    <t>EM880RG</t>
  </si>
  <si>
    <t>IVECO FRANCE CROSSWAY LE SFR 162</t>
  </si>
  <si>
    <t>EM889RG</t>
  </si>
  <si>
    <t>ET028PZ</t>
  </si>
  <si>
    <t>ET029PZ</t>
  </si>
  <si>
    <t>ET047PZ</t>
  </si>
  <si>
    <t>VANHOOL_A300_DESIMON</t>
  </si>
  <si>
    <t>EW087NX</t>
  </si>
  <si>
    <t>LIONS CITY C A36</t>
  </si>
  <si>
    <t>EW088NX</t>
  </si>
  <si>
    <t>EW089NX</t>
  </si>
  <si>
    <t>EW090NX</t>
  </si>
  <si>
    <t>EW101NX</t>
  </si>
  <si>
    <t>CAM_ALE_T154/3</t>
  </si>
  <si>
    <t>EW126NX</t>
  </si>
  <si>
    <t>SETRA_S415UL</t>
  </si>
  <si>
    <t>EW160NX</t>
  </si>
  <si>
    <t>EY106JP</t>
  </si>
  <si>
    <t>IRISBUS_397E12.40_DOMINO_HDH</t>
  </si>
  <si>
    <t>EY109JP</t>
  </si>
  <si>
    <t>EZ794HE</t>
  </si>
  <si>
    <t>FA923AD</t>
  </si>
  <si>
    <t>FA929AD</t>
  </si>
  <si>
    <t>IRISBUS_491E10.24CNG_CITYCLASS</t>
  </si>
  <si>
    <t>FA930AD</t>
  </si>
  <si>
    <t>DE SIMON</t>
  </si>
  <si>
    <t>FA931AD</t>
  </si>
  <si>
    <t>FA972AD</t>
  </si>
  <si>
    <t>MAN_NG313_A23</t>
  </si>
  <si>
    <t>FC777AM</t>
  </si>
  <si>
    <t>MERCEDES</t>
  </si>
  <si>
    <t>FD932CD</t>
  </si>
  <si>
    <t>FD932NT</t>
  </si>
  <si>
    <t>FD992CD</t>
  </si>
  <si>
    <t>FE946HN</t>
  </si>
  <si>
    <t>FE947HN</t>
  </si>
  <si>
    <t>FE948HN</t>
  </si>
  <si>
    <t>FE949HN</t>
  </si>
  <si>
    <t>FE951HN</t>
  </si>
  <si>
    <t>FE952HN</t>
  </si>
  <si>
    <t>FE953HN</t>
  </si>
  <si>
    <t>INBUS</t>
  </si>
  <si>
    <t>FE966HN</t>
  </si>
  <si>
    <t>MAN A76</t>
  </si>
  <si>
    <t>FE980HN</t>
  </si>
  <si>
    <t>FF981AM</t>
  </si>
  <si>
    <t>FF989AM</t>
  </si>
  <si>
    <t>FF991AM</t>
  </si>
  <si>
    <t>FF992AM</t>
  </si>
  <si>
    <t>FG875XW</t>
  </si>
  <si>
    <t>IRISBUS_CITELIS_12M_PS09D1/B/100</t>
  </si>
  <si>
    <t>FG876XW</t>
  </si>
  <si>
    <t>FG898XW</t>
  </si>
  <si>
    <t>FG945BP</t>
  </si>
  <si>
    <t>SOLARIS_URBINO 12-W24</t>
  </si>
  <si>
    <t>FG946BP</t>
  </si>
  <si>
    <t>FG958BP</t>
  </si>
  <si>
    <t>FG959BP</t>
  </si>
  <si>
    <t>FG996BP</t>
  </si>
  <si>
    <t>CACCIAMALI</t>
  </si>
  <si>
    <t>FJ824EN</t>
  </si>
  <si>
    <t>MAN A23 LION CITY</t>
  </si>
  <si>
    <t>FJ825EN</t>
  </si>
  <si>
    <t>FJ826EN</t>
  </si>
  <si>
    <t>FJ933EN</t>
  </si>
  <si>
    <t>FJ934EN</t>
  </si>
  <si>
    <t>FK717BN</t>
  </si>
  <si>
    <t>FK745BN</t>
  </si>
  <si>
    <t>EVOBUS _O530GNU/L_CITARO</t>
  </si>
  <si>
    <t>FK764BN</t>
  </si>
  <si>
    <t>FK765BN</t>
  </si>
  <si>
    <t>FK767BN</t>
  </si>
  <si>
    <t>FK768BN</t>
  </si>
  <si>
    <t>FK769BN</t>
  </si>
  <si>
    <t>FK790BN</t>
  </si>
  <si>
    <t>FK791BN</t>
  </si>
  <si>
    <t>FK799BN</t>
  </si>
  <si>
    <t>FK800BN</t>
  </si>
  <si>
    <t>FK801BN</t>
  </si>
  <si>
    <t>FK808BN</t>
  </si>
  <si>
    <t>FK809BN</t>
  </si>
  <si>
    <t>FK810BN</t>
  </si>
  <si>
    <t>FK825BN</t>
  </si>
  <si>
    <t>FK839BN</t>
  </si>
  <si>
    <t>FK855BN</t>
  </si>
  <si>
    <t>FK902BN</t>
  </si>
  <si>
    <t>FN606NC</t>
  </si>
  <si>
    <t>IVECO CROSSWAY Low Entry</t>
  </si>
  <si>
    <t>FN607NC</t>
  </si>
  <si>
    <t>FN608NC</t>
  </si>
  <si>
    <t>FN609NC</t>
  </si>
  <si>
    <t>ORLANDI</t>
  </si>
  <si>
    <t>FN632NC</t>
  </si>
  <si>
    <t>FN737NC</t>
  </si>
  <si>
    <t>FN803AC</t>
  </si>
  <si>
    <t>FN825NC</t>
  </si>
  <si>
    <t>FN877AC</t>
  </si>
  <si>
    <t>FN878AC</t>
  </si>
  <si>
    <t>FN910AC</t>
  </si>
  <si>
    <t>FN911AC</t>
  </si>
  <si>
    <t>IRISBUS_AGORA' CNG</t>
  </si>
  <si>
    <t>FN944NC</t>
  </si>
  <si>
    <t>FN945NC</t>
  </si>
  <si>
    <t>FN946NC</t>
  </si>
  <si>
    <t>FN947NC</t>
  </si>
  <si>
    <t>FN948NC</t>
  </si>
  <si>
    <t>FN949NC</t>
  </si>
  <si>
    <t>FN980AC</t>
  </si>
  <si>
    <t>FR272RB</t>
  </si>
  <si>
    <t>SOLARIS URBINO 8,9</t>
  </si>
  <si>
    <t>FS177ZG</t>
  </si>
  <si>
    <t>SOLARIS URBINO 10</t>
  </si>
  <si>
    <t>FS178ZG</t>
  </si>
  <si>
    <t>FS179ZG</t>
  </si>
  <si>
    <t>FS812KT</t>
  </si>
  <si>
    <t>CITYMOOD 10 CNG</t>
  </si>
  <si>
    <t>FS813KT</t>
  </si>
  <si>
    <t>FS814KT</t>
  </si>
  <si>
    <t>FS815KT</t>
  </si>
  <si>
    <t>FS816KT</t>
  </si>
  <si>
    <t>FS817KT</t>
  </si>
  <si>
    <t>FS818KT</t>
  </si>
  <si>
    <t>FS869KT</t>
  </si>
  <si>
    <t>CITYMOOD 12 CNG</t>
  </si>
  <si>
    <t>FS870KT</t>
  </si>
  <si>
    <t>FS871KT</t>
  </si>
  <si>
    <t>FS872KT</t>
  </si>
  <si>
    <t>FS873KT</t>
  </si>
  <si>
    <t>FS874KT</t>
  </si>
  <si>
    <t>FS875KT</t>
  </si>
  <si>
    <t>FS876KT</t>
  </si>
  <si>
    <t>FS877KT</t>
  </si>
  <si>
    <t>FS947KT</t>
  </si>
  <si>
    <t>FS972KT</t>
  </si>
  <si>
    <t>IVECO CROSSWAY Low Entry 3 assi</t>
  </si>
  <si>
    <t>FS973KT</t>
  </si>
  <si>
    <t>FS974KT</t>
  </si>
  <si>
    <t>BG555RG</t>
  </si>
  <si>
    <t xml:space="preserve">SETRA_S315UL-SA13 </t>
  </si>
  <si>
    <t>BG556RG</t>
  </si>
  <si>
    <t>BZ184FP</t>
  </si>
  <si>
    <t xml:space="preserve">SETRA_S315UL-SA09 </t>
  </si>
  <si>
    <t>BZ900FN</t>
  </si>
  <si>
    <t xml:space="preserve">SETRA_S315UL-SA08 </t>
  </si>
  <si>
    <t>CK625ZA</t>
  </si>
  <si>
    <t xml:space="preserve">SETRA_S315UL-SA12 </t>
  </si>
  <si>
    <t>CN715KX</t>
  </si>
  <si>
    <t>CN716KX</t>
  </si>
  <si>
    <t xml:space="preserve">SETRA_S315UL-SA14 </t>
  </si>
  <si>
    <t>DF707BK</t>
  </si>
  <si>
    <t xml:space="preserve">SETRA_S419UL-SA17 </t>
  </si>
  <si>
    <t>DH560MH</t>
  </si>
  <si>
    <t xml:space="preserve">SETRA_S417UL-SA18 </t>
  </si>
  <si>
    <t>DY936NB</t>
  </si>
  <si>
    <t xml:space="preserve">SETRA_S417UL-SA19 </t>
  </si>
  <si>
    <t>EG069LW</t>
  </si>
  <si>
    <t xml:space="preserve">SETRA_S417UL-SA20 </t>
  </si>
  <si>
    <t>EM226RG</t>
  </si>
  <si>
    <t xml:space="preserve">IVECO_65C15_CACCIAMALI </t>
  </si>
  <si>
    <t>EM585RG</t>
  </si>
  <si>
    <t>FJ999EN</t>
  </si>
  <si>
    <t>SETRA_S418LE</t>
  </si>
  <si>
    <t>FN775NC</t>
  </si>
  <si>
    <t>EN011KW</t>
  </si>
  <si>
    <t>IVECO DAYLI</t>
  </si>
  <si>
    <t>ES026CT</t>
  </si>
  <si>
    <t>CROSSWEY</t>
  </si>
  <si>
    <t>EV469WP</t>
  </si>
  <si>
    <t>MYWEI</t>
  </si>
  <si>
    <t>EZ026JB</t>
  </si>
  <si>
    <t>EZ088JB</t>
  </si>
  <si>
    <t>SETRA 417 UL</t>
  </si>
  <si>
    <t>FE872HN</t>
  </si>
  <si>
    <t>IVECO WING</t>
  </si>
  <si>
    <t>FE874HN</t>
  </si>
  <si>
    <t>IRISBUS 203E</t>
  </si>
  <si>
    <t>FE875HN</t>
  </si>
  <si>
    <t>MERCEDES SMILE</t>
  </si>
  <si>
    <t>FE876HN</t>
  </si>
  <si>
    <t>IVECO THESI</t>
  </si>
  <si>
    <t>FE877HN</t>
  </si>
  <si>
    <t>FE878HN</t>
  </si>
  <si>
    <t>CACCIAMALI TCC672CMU</t>
  </si>
  <si>
    <t>FS080FM</t>
  </si>
  <si>
    <t>FORD TRANSIT</t>
  </si>
  <si>
    <t>FS093FM</t>
  </si>
  <si>
    <t>AP157AV</t>
  </si>
  <si>
    <t xml:space="preserve">SETRA_S315UL-BU06 </t>
  </si>
  <si>
    <t>BC339LS</t>
  </si>
  <si>
    <t xml:space="preserve">SETRA_S315UL-BU10 </t>
  </si>
  <si>
    <t>BC340LS</t>
  </si>
  <si>
    <t xml:space="preserve">SETRA_S315UL-BU11 </t>
  </si>
  <si>
    <t>BC630LS</t>
  </si>
  <si>
    <t xml:space="preserve">SETRA_S315UL-BU12 </t>
  </si>
  <si>
    <t>BC631LS</t>
  </si>
  <si>
    <t xml:space="preserve">SETRA_S315UL-BU13 </t>
  </si>
  <si>
    <t>BF148AV</t>
  </si>
  <si>
    <t xml:space="preserve">SETRA_S315UL-BU14 </t>
  </si>
  <si>
    <t>BN320AV</t>
  </si>
  <si>
    <t xml:space="preserve">SETRA_S315UL-BU17 </t>
  </si>
  <si>
    <t>BP166TG</t>
  </si>
  <si>
    <t xml:space="preserve">SETRA_SG321UL-BU18 </t>
  </si>
  <si>
    <t>CN287KX</t>
  </si>
  <si>
    <t xml:space="preserve">SETRA_S315UL-BU23 </t>
  </si>
  <si>
    <t>CR805EV</t>
  </si>
  <si>
    <t xml:space="preserve">SETRA_SG321UL-BU26 </t>
  </si>
  <si>
    <t>CY540FE</t>
  </si>
  <si>
    <t>SETRA_SG321UL-BU268</t>
  </si>
  <si>
    <t>CY541FE</t>
  </si>
  <si>
    <t xml:space="preserve">SETRA S315UL </t>
  </si>
  <si>
    <t>DL505CD</t>
  </si>
  <si>
    <t xml:space="preserve">IRISBUS_CITELIS_12M-BU39 </t>
  </si>
  <si>
    <t>DL506CD</t>
  </si>
  <si>
    <t xml:space="preserve">IRISBUS_CITELIS_12M-BU40 </t>
  </si>
  <si>
    <t>DT201DT</t>
  </si>
  <si>
    <t xml:space="preserve">SETRA_S417UL-BU42 </t>
  </si>
  <si>
    <t>DT561DT</t>
  </si>
  <si>
    <t xml:space="preserve">SETRA_S417UL-BU41 </t>
  </si>
  <si>
    <t>EA081NH</t>
  </si>
  <si>
    <t xml:space="preserve">IVECO INDCAR </t>
  </si>
  <si>
    <t>EA240NH</t>
  </si>
  <si>
    <t xml:space="preserve">SETRA_S417UL-BU45 </t>
  </si>
  <si>
    <t>EA687NH</t>
  </si>
  <si>
    <t xml:space="preserve">SETRA_S417UL-BU46 </t>
  </si>
  <si>
    <t>EG726LW</t>
  </si>
  <si>
    <t>EG760LW</t>
  </si>
  <si>
    <t xml:space="preserve">IVECO CITYTOUR </t>
  </si>
  <si>
    <t>EM120RG</t>
  </si>
  <si>
    <t>EM238RG</t>
  </si>
  <si>
    <t>FA984WX</t>
  </si>
  <si>
    <t>FA985XW</t>
  </si>
  <si>
    <t xml:space="preserve">FG901XW </t>
  </si>
  <si>
    <t xml:space="preserve">SETRA_S315UL-BU22 </t>
  </si>
  <si>
    <t>FG952BP</t>
  </si>
  <si>
    <t xml:space="preserve">SETRA_S415UL-BU37 </t>
  </si>
  <si>
    <t>FG958XW</t>
  </si>
  <si>
    <t xml:space="preserve">SETRA_S315NF-BU31 </t>
  </si>
  <si>
    <t>FJ788EN</t>
  </si>
  <si>
    <t xml:space="preserve">SETRA_S315UL-BU25 </t>
  </si>
  <si>
    <t xml:space="preserve">FK776BN </t>
  </si>
  <si>
    <t xml:space="preserve">SETRA_S415UL-BU36 </t>
  </si>
  <si>
    <t>FK949BN</t>
  </si>
  <si>
    <t>FN800AC</t>
  </si>
  <si>
    <t>FN940AC</t>
  </si>
  <si>
    <t xml:space="preserve">SETRA_S315UL-BU15 </t>
  </si>
  <si>
    <t>FN941AC</t>
  </si>
  <si>
    <t xml:space="preserve">SETRA_S415UL-BU38 </t>
  </si>
  <si>
    <t>FN942AC</t>
  </si>
  <si>
    <t xml:space="preserve">SETRA_S315UL-BU24 </t>
  </si>
  <si>
    <t>TPL OSIMO S.R.L.</t>
  </si>
  <si>
    <t>FC797AM</t>
  </si>
  <si>
    <t xml:space="preserve">M 231 MU/3P </t>
  </si>
  <si>
    <t>FC799AM</t>
  </si>
  <si>
    <t xml:space="preserve">LA 250 B 57 VECTIO LE </t>
  </si>
  <si>
    <t>FD923CD</t>
  </si>
  <si>
    <t>FD950CD</t>
  </si>
  <si>
    <t xml:space="preserve">65/CNG CACCIAMALI U65 </t>
  </si>
  <si>
    <t>FD954CD</t>
  </si>
  <si>
    <t>EG943XH</t>
  </si>
  <si>
    <t>BF649CW</t>
  </si>
  <si>
    <t>BJ290VB</t>
  </si>
  <si>
    <t xml:space="preserve">EURORIDER </t>
  </si>
  <si>
    <t>BP103TK</t>
  </si>
  <si>
    <t>BX382AV</t>
  </si>
  <si>
    <t>BX389AP</t>
  </si>
  <si>
    <t>DE536DK</t>
  </si>
  <si>
    <t xml:space="preserve">LEXIO </t>
  </si>
  <si>
    <t>EG992LZ</t>
  </si>
  <si>
    <t>MERCEDES BENZ</t>
  </si>
  <si>
    <t xml:space="preserve">Sprinter Conero </t>
  </si>
  <si>
    <t>EK852LZ</t>
  </si>
  <si>
    <t xml:space="preserve">VARIO D TS 48/42 </t>
  </si>
  <si>
    <t>DT148XX</t>
  </si>
  <si>
    <t>BOVA</t>
  </si>
  <si>
    <t xml:space="preserve">FUTURA FLD </t>
  </si>
  <si>
    <t>DW015KM</t>
  </si>
  <si>
    <t>DW016KM</t>
  </si>
  <si>
    <t>DW017KM</t>
  </si>
  <si>
    <t xml:space="preserve">S 313 UL </t>
  </si>
  <si>
    <t>DW018KM</t>
  </si>
  <si>
    <t>DW019KM</t>
  </si>
  <si>
    <t xml:space="preserve">MISTRAL </t>
  </si>
  <si>
    <t>DW020KM</t>
  </si>
  <si>
    <t>DW024KM</t>
  </si>
  <si>
    <t>DZ717SM</t>
  </si>
  <si>
    <t xml:space="preserve">S 417 UL </t>
  </si>
  <si>
    <t>DZ884SM</t>
  </si>
  <si>
    <t xml:space="preserve">65.18 WAY </t>
  </si>
  <si>
    <t>EA990NL</t>
  </si>
  <si>
    <t xml:space="preserve">65C/E4 </t>
  </si>
  <si>
    <t>ED188BE</t>
  </si>
  <si>
    <t>RENAULT</t>
  </si>
  <si>
    <t xml:space="preserve">SFR 110 </t>
  </si>
  <si>
    <t>EG819LZ</t>
  </si>
  <si>
    <t xml:space="preserve">Wing 65 </t>
  </si>
  <si>
    <t>ET027EF</t>
  </si>
  <si>
    <t xml:space="preserve">70.17 WAY </t>
  </si>
  <si>
    <t>EV026AS</t>
  </si>
  <si>
    <t>DT966YA</t>
  </si>
  <si>
    <t xml:space="preserve">A/50 </t>
  </si>
  <si>
    <t>DZ592SM</t>
  </si>
  <si>
    <t>EX987BP</t>
  </si>
  <si>
    <t>FB996EG</t>
  </si>
  <si>
    <t>KING LONG</t>
  </si>
  <si>
    <t xml:space="preserve">XMQ 6900-3 </t>
  </si>
  <si>
    <t>FB997EG</t>
  </si>
  <si>
    <t>FB998EG</t>
  </si>
  <si>
    <t xml:space="preserve">FUTURA FHD </t>
  </si>
  <si>
    <t>FB999EG</t>
  </si>
  <si>
    <t xml:space="preserve">LEXIO LD 123 </t>
  </si>
  <si>
    <t>AK584CB</t>
  </si>
  <si>
    <t xml:space="preserve">Midistar 11 220 </t>
  </si>
  <si>
    <t>AP348541</t>
  </si>
  <si>
    <t xml:space="preserve">AID 280 FT </t>
  </si>
  <si>
    <t>AP392454</t>
  </si>
  <si>
    <t>AP393896</t>
  </si>
  <si>
    <t>AP423720</t>
  </si>
  <si>
    <t>AP425152</t>
  </si>
  <si>
    <t>AZ438TJ</t>
  </si>
  <si>
    <t>AZ664TJ</t>
  </si>
  <si>
    <t xml:space="preserve">S 315 NF </t>
  </si>
  <si>
    <t>AZ665TJ</t>
  </si>
  <si>
    <t>AZ721TL</t>
  </si>
  <si>
    <t>AZ794TK</t>
  </si>
  <si>
    <t>BN184BC</t>
  </si>
  <si>
    <t xml:space="preserve">City Class 12.35 </t>
  </si>
  <si>
    <t>BN185BC</t>
  </si>
  <si>
    <t>BN186BC</t>
  </si>
  <si>
    <t>BN187BC</t>
  </si>
  <si>
    <t>BN424BC</t>
  </si>
  <si>
    <t>BN497BC</t>
  </si>
  <si>
    <t>BN498BC</t>
  </si>
  <si>
    <t>BP103TH</t>
  </si>
  <si>
    <t xml:space="preserve">A45E12 T19 50 </t>
  </si>
  <si>
    <t>BP104TH</t>
  </si>
  <si>
    <t>BP142TK</t>
  </si>
  <si>
    <t xml:space="preserve">Bussotto NL 263 </t>
  </si>
  <si>
    <t>BP143TK</t>
  </si>
  <si>
    <t>BP144TK</t>
  </si>
  <si>
    <t>BP346TK</t>
  </si>
  <si>
    <t>BP573TK</t>
  </si>
  <si>
    <t>BP896TJ</t>
  </si>
  <si>
    <t>BP897TJ</t>
  </si>
  <si>
    <t>BX089AV</t>
  </si>
  <si>
    <t>BX277AW</t>
  </si>
  <si>
    <t xml:space="preserve">M 340/E3 S </t>
  </si>
  <si>
    <t>BX291AV</t>
  </si>
  <si>
    <t xml:space="preserve">ALE' </t>
  </si>
  <si>
    <t>BX292AV</t>
  </si>
  <si>
    <t>BX387AT</t>
  </si>
  <si>
    <t>BX388AT</t>
  </si>
  <si>
    <t>BX389AT</t>
  </si>
  <si>
    <t xml:space="preserve">M 240 </t>
  </si>
  <si>
    <t>BX390AT</t>
  </si>
  <si>
    <t>BX391AT</t>
  </si>
  <si>
    <t>BX454AW</t>
  </si>
  <si>
    <t>BX543AW</t>
  </si>
  <si>
    <t xml:space="preserve">Citaro O 530 </t>
  </si>
  <si>
    <t>BX544AW</t>
  </si>
  <si>
    <t>BX545AW</t>
  </si>
  <si>
    <t>BX895AT</t>
  </si>
  <si>
    <t xml:space="preserve">City Cass 10.35 </t>
  </si>
  <si>
    <t>BX896AT</t>
  </si>
  <si>
    <t>BX897AT</t>
  </si>
  <si>
    <t>BX898AT</t>
  </si>
  <si>
    <t>BX942AT</t>
  </si>
  <si>
    <t xml:space="preserve">May Way 12.35 </t>
  </si>
  <si>
    <t>BX943AT</t>
  </si>
  <si>
    <t>BX944AT</t>
  </si>
  <si>
    <t>BX945AT</t>
  </si>
  <si>
    <t>BX946AT</t>
  </si>
  <si>
    <t>BX947AT</t>
  </si>
  <si>
    <t>BX948AT</t>
  </si>
  <si>
    <t>BX949AT</t>
  </si>
  <si>
    <t>CK095NP</t>
  </si>
  <si>
    <t xml:space="preserve">50 CNG </t>
  </si>
  <si>
    <t>CK194NN</t>
  </si>
  <si>
    <t>VOLVO</t>
  </si>
  <si>
    <t>CK195NN</t>
  </si>
  <si>
    <t>CK373NN</t>
  </si>
  <si>
    <t>CK476NR</t>
  </si>
  <si>
    <t xml:space="preserve">S 415 GT HD </t>
  </si>
  <si>
    <t>CK963NN</t>
  </si>
  <si>
    <t>CR182TN</t>
  </si>
  <si>
    <t>CR183TN</t>
  </si>
  <si>
    <t>CZ025KW</t>
  </si>
  <si>
    <t>CZ026KW</t>
  </si>
  <si>
    <t>CZ027KW</t>
  </si>
  <si>
    <t>CZ035KW</t>
  </si>
  <si>
    <t>CZ052KW</t>
  </si>
  <si>
    <t>CZ053KW</t>
  </si>
  <si>
    <t>CZ061KW</t>
  </si>
  <si>
    <t>CZ062KW</t>
  </si>
  <si>
    <t>CZ254KW</t>
  </si>
  <si>
    <t xml:space="preserve">S 315 UL </t>
  </si>
  <si>
    <t>CZ280KW</t>
  </si>
  <si>
    <t>CZ281KW</t>
  </si>
  <si>
    <t>CZ333KW</t>
  </si>
  <si>
    <t>CZ353KW</t>
  </si>
  <si>
    <t>CZ354KW</t>
  </si>
  <si>
    <t>CZ477KW</t>
  </si>
  <si>
    <t xml:space="preserve">City Class 491.10.27 CNG </t>
  </si>
  <si>
    <t>CZ478KW</t>
  </si>
  <si>
    <t>CZ479KW</t>
  </si>
  <si>
    <t>CZ481KW</t>
  </si>
  <si>
    <t>DC029GX</t>
  </si>
  <si>
    <t xml:space="preserve">City Class 491 E 12 CNG </t>
  </si>
  <si>
    <t>DC030GX</t>
  </si>
  <si>
    <t>DE581DK</t>
  </si>
  <si>
    <t>DE582DK</t>
  </si>
  <si>
    <t>DH852LP</t>
  </si>
  <si>
    <t>DH853LP</t>
  </si>
  <si>
    <t>DW953KS</t>
  </si>
  <si>
    <t xml:space="preserve">65 CNG </t>
  </si>
  <si>
    <t>DW954KS</t>
  </si>
  <si>
    <t>DW968KS</t>
  </si>
  <si>
    <t>DY881EB</t>
  </si>
  <si>
    <t>DY882EB</t>
  </si>
  <si>
    <t>DY883EB</t>
  </si>
  <si>
    <t>DY927EB</t>
  </si>
  <si>
    <t xml:space="preserve">S 415 UL </t>
  </si>
  <si>
    <t>DY975EB</t>
  </si>
  <si>
    <t>DY976EB</t>
  </si>
  <si>
    <t>DZ809SM</t>
  </si>
  <si>
    <t xml:space="preserve">S 416 NF </t>
  </si>
  <si>
    <t>DZ810SM</t>
  </si>
  <si>
    <t>DZ844SM</t>
  </si>
  <si>
    <t>DZ875SM</t>
  </si>
  <si>
    <t>DZ876SM</t>
  </si>
  <si>
    <t>DZ988SM</t>
  </si>
  <si>
    <t xml:space="preserve">S 416 GT HD </t>
  </si>
  <si>
    <t>EF804GR</t>
  </si>
  <si>
    <t>EF805GR</t>
  </si>
  <si>
    <t>EG774LZ</t>
  </si>
  <si>
    <t>EG775LZ</t>
  </si>
  <si>
    <t>EG912LZ</t>
  </si>
  <si>
    <t>EG982LZ</t>
  </si>
  <si>
    <t>EH899HH</t>
  </si>
  <si>
    <t xml:space="preserve">ARWAY </t>
  </si>
  <si>
    <t>EH962HH</t>
  </si>
  <si>
    <t>EH963HH</t>
  </si>
  <si>
    <t>EK921ZL</t>
  </si>
  <si>
    <t>EK922ZL</t>
  </si>
  <si>
    <t>EK952ZL</t>
  </si>
  <si>
    <t>EK953ZL</t>
  </si>
  <si>
    <t>EK954ZL</t>
  </si>
  <si>
    <t>EP808AN</t>
  </si>
  <si>
    <t>ER958FY</t>
  </si>
  <si>
    <t>ES950KC</t>
  </si>
  <si>
    <t>ET031EF</t>
  </si>
  <si>
    <t xml:space="preserve">70 CNG </t>
  </si>
  <si>
    <t>ET032EF</t>
  </si>
  <si>
    <t>ET036EF</t>
  </si>
  <si>
    <t>EV089AS</t>
  </si>
  <si>
    <t>EV969RH</t>
  </si>
  <si>
    <t>EV981AT</t>
  </si>
  <si>
    <t>EV983AT</t>
  </si>
  <si>
    <t>EV983RH</t>
  </si>
  <si>
    <t>EV984AT</t>
  </si>
  <si>
    <t>EV985AT</t>
  </si>
  <si>
    <t xml:space="preserve">Crossway Low Entry </t>
  </si>
  <si>
    <t>EV986AT</t>
  </si>
  <si>
    <t>EX924VR</t>
  </si>
  <si>
    <t>EX951HE</t>
  </si>
  <si>
    <t xml:space="preserve">Nuovo Ciitaro </t>
  </si>
  <si>
    <t>EX952HE</t>
  </si>
  <si>
    <t>EX956HE</t>
  </si>
  <si>
    <t>EZ996BN</t>
  </si>
  <si>
    <t>FC950GS</t>
  </si>
  <si>
    <t xml:space="preserve">NG353 </t>
  </si>
  <si>
    <t>FC951GS</t>
  </si>
  <si>
    <t>AJ122FX</t>
  </si>
  <si>
    <t xml:space="preserve">FIAT </t>
  </si>
  <si>
    <t>CZ861KW</t>
  </si>
  <si>
    <t xml:space="preserve">VDL LEXIO LD </t>
  </si>
  <si>
    <t>ED112BE</t>
  </si>
  <si>
    <t xml:space="preserve">BOVA FUTURA </t>
  </si>
  <si>
    <t>EK866ZL</t>
  </si>
  <si>
    <t xml:space="preserve">INGWI 33 BENZ VARIO 0818 </t>
  </si>
  <si>
    <t>FG889ND</t>
  </si>
  <si>
    <t>ES926VX</t>
  </si>
  <si>
    <t xml:space="preserve">EVOBUS S417UL </t>
  </si>
  <si>
    <t>EZ984BN</t>
  </si>
  <si>
    <t xml:space="preserve">VDL BOVA </t>
  </si>
  <si>
    <t>EZ985BN</t>
  </si>
  <si>
    <t xml:space="preserve">IVECO A65C/E4/31 </t>
  </si>
  <si>
    <t>EZ986BN</t>
  </si>
  <si>
    <t xml:space="preserve">EVOBUS </t>
  </si>
  <si>
    <t>EZ991BN</t>
  </si>
  <si>
    <t>FA966VC</t>
  </si>
  <si>
    <t xml:space="preserve">IVECO SFR160 </t>
  </si>
  <si>
    <t>BX769AV</t>
  </si>
  <si>
    <t xml:space="preserve">IVECO </t>
  </si>
  <si>
    <t>CK929NR</t>
  </si>
  <si>
    <t>EA955NL</t>
  </si>
  <si>
    <t xml:space="preserve">BOVA FUTURA FLD 120-365 </t>
  </si>
  <si>
    <t>AK910BJ</t>
  </si>
  <si>
    <t xml:space="preserve">MENARINI </t>
  </si>
  <si>
    <t>AP374460</t>
  </si>
  <si>
    <t xml:space="preserve">FIAT IVECO </t>
  </si>
  <si>
    <t>BN609BC</t>
  </si>
  <si>
    <t>BN610BC</t>
  </si>
  <si>
    <t xml:space="preserve">FIAT A.49E12 </t>
  </si>
  <si>
    <t>CY802PC</t>
  </si>
  <si>
    <t xml:space="preserve">BOVA </t>
  </si>
  <si>
    <t>DE592DK</t>
  </si>
  <si>
    <t>DY916EB</t>
  </si>
  <si>
    <t>EA956NL</t>
  </si>
  <si>
    <t>ED126BE</t>
  </si>
  <si>
    <t>EG836LZ</t>
  </si>
  <si>
    <t>EP835AN</t>
  </si>
  <si>
    <t>EP901SG</t>
  </si>
  <si>
    <t>ET021EF</t>
  </si>
  <si>
    <t xml:space="preserve">KING LONG </t>
  </si>
  <si>
    <t>EZ993MD</t>
  </si>
  <si>
    <t xml:space="preserve">IVECO A65C/E4/25 </t>
  </si>
  <si>
    <t>EM985YE</t>
  </si>
  <si>
    <t>EZ980BN</t>
  </si>
  <si>
    <t>AE091DN</t>
  </si>
  <si>
    <t xml:space="preserve">SETRA S221UL </t>
  </si>
  <si>
    <t>AE159DK</t>
  </si>
  <si>
    <t xml:space="preserve">SETRA S215UL </t>
  </si>
  <si>
    <t>BF041WC</t>
  </si>
  <si>
    <t xml:space="preserve">SETRA S321UL </t>
  </si>
  <si>
    <t>BG646RJ</t>
  </si>
  <si>
    <t>BG653RJ</t>
  </si>
  <si>
    <t>BG936RJ</t>
  </si>
  <si>
    <t xml:space="preserve">IVECO MAY WAY </t>
  </si>
  <si>
    <t>BG943RJ</t>
  </si>
  <si>
    <t xml:space="preserve">IVECO A45.12 </t>
  </si>
  <si>
    <t>BP330TJ</t>
  </si>
  <si>
    <t>BP331TJ</t>
  </si>
  <si>
    <t>BP332TJ</t>
  </si>
  <si>
    <t>BP429TJ</t>
  </si>
  <si>
    <t>BP430TJ</t>
  </si>
  <si>
    <t>BP657TJ</t>
  </si>
  <si>
    <t xml:space="preserve">IVECO A45.13 </t>
  </si>
  <si>
    <t>BP658TJ</t>
  </si>
  <si>
    <t>BX289AV</t>
  </si>
  <si>
    <t xml:space="preserve">BREDA M240/GNC </t>
  </si>
  <si>
    <t>BX754AR</t>
  </si>
  <si>
    <t>CE335DA</t>
  </si>
  <si>
    <t xml:space="preserve">BREDA M231/GNC </t>
  </si>
  <si>
    <t>CE939DD</t>
  </si>
  <si>
    <t>CE940DD</t>
  </si>
  <si>
    <t>CR066TM</t>
  </si>
  <si>
    <t>CR067TM</t>
  </si>
  <si>
    <t>CR096TM</t>
  </si>
  <si>
    <t>CR097TM</t>
  </si>
  <si>
    <t>CR098TM</t>
  </si>
  <si>
    <t>CR110TM</t>
  </si>
  <si>
    <t>CR111TM</t>
  </si>
  <si>
    <t>CR139TM</t>
  </si>
  <si>
    <t>CR141TM</t>
  </si>
  <si>
    <t>CR142TM</t>
  </si>
  <si>
    <t>CR154TM</t>
  </si>
  <si>
    <t>CR155TM</t>
  </si>
  <si>
    <t>CR165TM</t>
  </si>
  <si>
    <t>CR167TM</t>
  </si>
  <si>
    <t>CY154PC</t>
  </si>
  <si>
    <t>CY809PC</t>
  </si>
  <si>
    <t xml:space="preserve">IVECO A50C11 CNG </t>
  </si>
  <si>
    <t>CY810PC</t>
  </si>
  <si>
    <t xml:space="preserve">IRISBUS SFR 117-36 </t>
  </si>
  <si>
    <t>CY964PC</t>
  </si>
  <si>
    <t xml:space="preserve">IVECO 50 CNG Sitcar </t>
  </si>
  <si>
    <t>CZ930KW</t>
  </si>
  <si>
    <t>CZ931KW</t>
  </si>
  <si>
    <t>CZ932KW</t>
  </si>
  <si>
    <t>CZ933KW</t>
  </si>
  <si>
    <t>DC013GX</t>
  </si>
  <si>
    <t xml:space="preserve">SETRA S317UL </t>
  </si>
  <si>
    <t>DC386GX</t>
  </si>
  <si>
    <t xml:space="preserve">IRISBUS 50C11 CNG </t>
  </si>
  <si>
    <t>DC387GX</t>
  </si>
  <si>
    <t>DC538GX</t>
  </si>
  <si>
    <t>DH482LP</t>
  </si>
  <si>
    <t>DW074KM</t>
  </si>
  <si>
    <t xml:space="preserve">FIAT 250EDMFC CX </t>
  </si>
  <si>
    <t>DY819EB</t>
  </si>
  <si>
    <t xml:space="preserve">IRIBUS ITALIA </t>
  </si>
  <si>
    <t>DY940EB</t>
  </si>
  <si>
    <t xml:space="preserve">SETRA S419UL </t>
  </si>
  <si>
    <t>DY952EB</t>
  </si>
  <si>
    <t xml:space="preserve">SETRA S431DT </t>
  </si>
  <si>
    <t>EC859VM</t>
  </si>
  <si>
    <t xml:space="preserve">SETRA S417UL </t>
  </si>
  <si>
    <t>EC936VM</t>
  </si>
  <si>
    <t>EF864GR</t>
  </si>
  <si>
    <t>EG933LZ</t>
  </si>
  <si>
    <t>EG939XH</t>
  </si>
  <si>
    <t xml:space="preserve">IVECO A65C/E4/32 </t>
  </si>
  <si>
    <t>EK993ZL</t>
  </si>
  <si>
    <t xml:space="preserve">IVECO A50/E4/ACNG </t>
  </si>
  <si>
    <t>EK994ZL</t>
  </si>
  <si>
    <t>EM907YE</t>
  </si>
  <si>
    <t>EM908YE</t>
  </si>
  <si>
    <t>EP911AN</t>
  </si>
  <si>
    <t xml:space="preserve">VDL SYNERGY SDD </t>
  </si>
  <si>
    <t>EP983AN</t>
  </si>
  <si>
    <t>EV980RH</t>
  </si>
  <si>
    <t xml:space="preserve">IVECO 100/E4 </t>
  </si>
  <si>
    <t>EW889GV</t>
  </si>
  <si>
    <t xml:space="preserve">BREDA AVANCITY </t>
  </si>
  <si>
    <t>EW890GV</t>
  </si>
  <si>
    <t>EX953HE</t>
  </si>
  <si>
    <t xml:space="preserve">NEOPLAN N 4421 </t>
  </si>
  <si>
    <t>EX990BP</t>
  </si>
  <si>
    <t xml:space="preserve">IVECO 70 C14 CNG </t>
  </si>
  <si>
    <t>EX991BP</t>
  </si>
  <si>
    <t>FB924EG</t>
  </si>
  <si>
    <t xml:space="preserve">MERCEDES O 530 G </t>
  </si>
  <si>
    <t>FB937EG</t>
  </si>
  <si>
    <t>FB986SZ</t>
  </si>
  <si>
    <t xml:space="preserve">IVECO CROSSWAY LE </t>
  </si>
  <si>
    <t>FE818HS</t>
  </si>
  <si>
    <t xml:space="preserve">SCANIA INTERLINK M 330 </t>
  </si>
  <si>
    <t>FG831ND</t>
  </si>
  <si>
    <t xml:space="preserve">SETRA S321 UL </t>
  </si>
  <si>
    <t>FG891ND</t>
  </si>
  <si>
    <t>FK915VG</t>
  </si>
  <si>
    <t>VAN HOOL AG300</t>
  </si>
  <si>
    <t>FK916VG</t>
  </si>
  <si>
    <t>FK917VG</t>
  </si>
  <si>
    <t>MERCEDE O 530 G</t>
  </si>
  <si>
    <t>FL927VB</t>
  </si>
  <si>
    <t>MENARINI M231/8</t>
  </si>
  <si>
    <t>FL928VB</t>
  </si>
  <si>
    <t>FL929VB</t>
  </si>
  <si>
    <t>FL945VB</t>
  </si>
  <si>
    <t>FM853TN</t>
  </si>
  <si>
    <t>FM874TN</t>
  </si>
  <si>
    <t>FR880KJ</t>
  </si>
  <si>
    <t>IVECO BUS 60C18</t>
  </si>
  <si>
    <t>FR881KJ</t>
  </si>
  <si>
    <t>FR882KJ</t>
  </si>
  <si>
    <t>FR883KJ</t>
  </si>
  <si>
    <t>FR884KJ</t>
  </si>
  <si>
    <t>FS949VX</t>
  </si>
  <si>
    <t>MERCEDES BENZ 62802</t>
  </si>
  <si>
    <t>FS955VX</t>
  </si>
  <si>
    <t>FT003XH</t>
  </si>
  <si>
    <t>EVOBUS SETRA S317 UL</t>
  </si>
  <si>
    <t>FT787VP</t>
  </si>
  <si>
    <t>IVECO BUS CROSS WAY</t>
  </si>
  <si>
    <t>FT788VP</t>
  </si>
  <si>
    <t>EF368TS</t>
  </si>
  <si>
    <t>FD937KZ</t>
  </si>
  <si>
    <t xml:space="preserve">SETRA 416 GT-HD </t>
  </si>
  <si>
    <t>AM699RM</t>
  </si>
  <si>
    <t xml:space="preserve">M 230 MU </t>
  </si>
  <si>
    <t>BT661RK</t>
  </si>
  <si>
    <t xml:space="preserve">M 240 CNG LU/3P </t>
  </si>
  <si>
    <t>BT662RK</t>
  </si>
  <si>
    <t>BT663RK</t>
  </si>
  <si>
    <t>BT755RK</t>
  </si>
  <si>
    <t>BW405JX</t>
  </si>
  <si>
    <t xml:space="preserve">M 240 CNG </t>
  </si>
  <si>
    <t>BW406JX</t>
  </si>
  <si>
    <t>BW407JX</t>
  </si>
  <si>
    <t>BW788JX</t>
  </si>
  <si>
    <t>CC439MZ</t>
  </si>
  <si>
    <t xml:space="preserve">M 240 NU CNG </t>
  </si>
  <si>
    <t>CC440MZ</t>
  </si>
  <si>
    <t>CF972MV</t>
  </si>
  <si>
    <t xml:space="preserve">M 231 GNC/CU </t>
  </si>
  <si>
    <t>CT082ME</t>
  </si>
  <si>
    <t xml:space="preserve">M 231 CU CNG </t>
  </si>
  <si>
    <t>CT083ME</t>
  </si>
  <si>
    <t>CT084ME</t>
  </si>
  <si>
    <t>CT085ME</t>
  </si>
  <si>
    <t>CT693ME</t>
  </si>
  <si>
    <t xml:space="preserve">491.12.27 CNG </t>
  </si>
  <si>
    <t>DX454KN</t>
  </si>
  <si>
    <t xml:space="preserve">CITELIS </t>
  </si>
  <si>
    <t>DX455KN</t>
  </si>
  <si>
    <t>EA157HF</t>
  </si>
  <si>
    <t xml:space="preserve">ITALIA-CITELIS </t>
  </si>
  <si>
    <t>EA158HF</t>
  </si>
  <si>
    <t>ET059WE</t>
  </si>
  <si>
    <t xml:space="preserve">CITELIS PSU09D2 </t>
  </si>
  <si>
    <t>ET076WE</t>
  </si>
  <si>
    <t xml:space="preserve">VIVACITY C-CMG </t>
  </si>
  <si>
    <t>ET090HS</t>
  </si>
  <si>
    <t xml:space="preserve">CITELIS PS09d5 </t>
  </si>
  <si>
    <t>ET091HS</t>
  </si>
  <si>
    <t xml:space="preserve">70C14 CITY TOUR </t>
  </si>
  <si>
    <t>FV954GL</t>
  </si>
  <si>
    <t xml:space="preserve">IVECO URBANWAY </t>
  </si>
  <si>
    <t>FV955GL</t>
  </si>
  <si>
    <t>IVECO URBANWAY</t>
  </si>
  <si>
    <t>FV956GL</t>
  </si>
  <si>
    <t xml:space="preserve">IVECO URBANWAY 18 Metri </t>
  </si>
  <si>
    <t>AK033VT</t>
  </si>
  <si>
    <t xml:space="preserve">M 230/1E2 CU </t>
  </si>
  <si>
    <t>AR552EC</t>
  </si>
  <si>
    <t xml:space="preserve">CC80E18M 86 - CACCIAMALI TEMA 295 </t>
  </si>
  <si>
    <t>AV253VR</t>
  </si>
  <si>
    <t xml:space="preserve">TEMA 295 </t>
  </si>
  <si>
    <t>BL119EN</t>
  </si>
  <si>
    <t xml:space="preserve">A.45.12 </t>
  </si>
  <si>
    <t>BL477EN</t>
  </si>
  <si>
    <t xml:space="preserve">49E12/52 </t>
  </si>
  <si>
    <t>BN812BN</t>
  </si>
  <si>
    <t xml:space="preserve">80.E.18 </t>
  </si>
  <si>
    <t>BN813BN</t>
  </si>
  <si>
    <t>BN844BN</t>
  </si>
  <si>
    <t>BW331KB</t>
  </si>
  <si>
    <t xml:space="preserve">50C13/56 </t>
  </si>
  <si>
    <t>BW412KB</t>
  </si>
  <si>
    <t>BW931KA</t>
  </si>
  <si>
    <t xml:space="preserve">M 231/E3-140 CU </t>
  </si>
  <si>
    <t>BW952JY</t>
  </si>
  <si>
    <t xml:space="preserve">100E.21 </t>
  </si>
  <si>
    <t>DD376EA</t>
  </si>
  <si>
    <t xml:space="preserve">491E.10/94/F2G/DA </t>
  </si>
  <si>
    <t>DD450EA</t>
  </si>
  <si>
    <t xml:space="preserve">50CNG SITCAR CT.11/URTH 27 - (AC-RT) </t>
  </si>
  <si>
    <t>AK659VN</t>
  </si>
  <si>
    <t xml:space="preserve">Cacciamali TCM 890 CAU </t>
  </si>
  <si>
    <t>BG039PX</t>
  </si>
  <si>
    <t xml:space="preserve">BredaMenarinibus M 231 MU/3 </t>
  </si>
  <si>
    <t>BG385PT</t>
  </si>
  <si>
    <t xml:space="preserve">BredaMenarinibus M 240 NU/A </t>
  </si>
  <si>
    <t>BL267ET</t>
  </si>
  <si>
    <t>BL417ET</t>
  </si>
  <si>
    <t>BW577KA</t>
  </si>
  <si>
    <t xml:space="preserve">BredaMenarinibus M 231 </t>
  </si>
  <si>
    <t>CK930NZ</t>
  </si>
  <si>
    <t xml:space="preserve">IRISBUS ITALIA 491 E </t>
  </si>
  <si>
    <t>CT617ME</t>
  </si>
  <si>
    <t xml:space="preserve">Irisbus Italia 491 E.10 </t>
  </si>
  <si>
    <t>CT720ME</t>
  </si>
  <si>
    <t xml:space="preserve">Irisbus Italia 491 E.12 </t>
  </si>
  <si>
    <t>DD034EA</t>
  </si>
  <si>
    <t xml:space="preserve">BredaMenarinibus M 231/GV </t>
  </si>
  <si>
    <t>DG024XV</t>
  </si>
  <si>
    <t xml:space="preserve">Irisbus Italia 203/E </t>
  </si>
  <si>
    <t>ED111NA</t>
  </si>
  <si>
    <t xml:space="preserve">IVECO IRIBUS PS09D5 </t>
  </si>
  <si>
    <t>EN080KW</t>
  </si>
  <si>
    <t xml:space="preserve">IRISBUS IVECO URBANWAY </t>
  </si>
  <si>
    <t>EN081KW</t>
  </si>
  <si>
    <t xml:space="preserve">IRISBUS PS09D5/83 </t>
  </si>
  <si>
    <t>FA019XW</t>
  </si>
  <si>
    <t xml:space="preserve">Siccar 283 NU INBUS U 210 FTN </t>
  </si>
  <si>
    <t>FA051XW</t>
  </si>
  <si>
    <t xml:space="preserve">IVECO URBANWAY XB5J PS ECG </t>
  </si>
  <si>
    <t>FB903RG</t>
  </si>
  <si>
    <t>FC045BJ</t>
  </si>
  <si>
    <t xml:space="preserve">HEULIEZ GX 586H </t>
  </si>
  <si>
    <t>FG009LC</t>
  </si>
  <si>
    <t>FV924GL</t>
  </si>
  <si>
    <t>Iveco Urbanway</t>
  </si>
  <si>
    <t>CROGNALETTI S.R.L. (Cingoli)</t>
  </si>
  <si>
    <t>AG320EG</t>
  </si>
  <si>
    <t xml:space="preserve">SETRA S 215 UL </t>
  </si>
  <si>
    <t>AJ910DZ</t>
  </si>
  <si>
    <t xml:space="preserve">113 CLB </t>
  </si>
  <si>
    <t>AL630TD</t>
  </si>
  <si>
    <t xml:space="preserve">SETRA S 315 UL </t>
  </si>
  <si>
    <t>AV658VS</t>
  </si>
  <si>
    <t>FIAT</t>
  </si>
  <si>
    <t>BC841RG</t>
  </si>
  <si>
    <t>BR385HA</t>
  </si>
  <si>
    <t xml:space="preserve">MY WAY </t>
  </si>
  <si>
    <t>BT091RK</t>
  </si>
  <si>
    <t>BZ060FP</t>
  </si>
  <si>
    <t xml:space="preserve">SPRINTER 416 CDI </t>
  </si>
  <si>
    <t>CA142ED</t>
  </si>
  <si>
    <t>CC804MZ</t>
  </si>
  <si>
    <t>CK590ZA</t>
  </si>
  <si>
    <t xml:space="preserve">L/3H3/T35 </t>
  </si>
  <si>
    <t>CN400KX</t>
  </si>
  <si>
    <t xml:space="preserve">K/114/IB </t>
  </si>
  <si>
    <t>CN645KX</t>
  </si>
  <si>
    <t>CW750MP</t>
  </si>
  <si>
    <t>CX200RR</t>
  </si>
  <si>
    <t xml:space="preserve">INERTCENTURY </t>
  </si>
  <si>
    <t>CX213RL</t>
  </si>
  <si>
    <t xml:space="preserve">INTERCENTURY </t>
  </si>
  <si>
    <t>CZ601WZ</t>
  </si>
  <si>
    <t xml:space="preserve">SG 321 UL </t>
  </si>
  <si>
    <t>DT696DT</t>
  </si>
  <si>
    <t xml:space="preserve">S415/UL/E5 </t>
  </si>
  <si>
    <t>EC408CE</t>
  </si>
  <si>
    <t>EC409CE</t>
  </si>
  <si>
    <t>EM910GK</t>
  </si>
  <si>
    <t xml:space="preserve">FRANCE SFR160 </t>
  </si>
  <si>
    <t>EV455WP</t>
  </si>
  <si>
    <t>FC001BJ</t>
  </si>
  <si>
    <t xml:space="preserve">FRANCE ICBCW3/00 3C </t>
  </si>
  <si>
    <t>FD046XV</t>
  </si>
  <si>
    <t xml:space="preserve">S417UL </t>
  </si>
  <si>
    <t>MC382669</t>
  </si>
  <si>
    <t>ER196EB</t>
  </si>
  <si>
    <t xml:space="preserve">IRISBUS_393E.12.35_MYWAY-CR16 </t>
  </si>
  <si>
    <t>FS867FP</t>
  </si>
  <si>
    <t>8700 BLE</t>
  </si>
  <si>
    <t>FS881FP</t>
  </si>
  <si>
    <t>FS994FP</t>
  </si>
  <si>
    <t>FS995FP</t>
  </si>
  <si>
    <t>FS996FP</t>
  </si>
  <si>
    <t>8700 LE</t>
  </si>
  <si>
    <t>FS997FP</t>
  </si>
  <si>
    <t>FS998FP</t>
  </si>
  <si>
    <t>FV980GL</t>
  </si>
  <si>
    <t>0 550 UE</t>
  </si>
  <si>
    <t>FV820GL</t>
  </si>
  <si>
    <t>CROSSWAY</t>
  </si>
  <si>
    <t>AG790EV</t>
  </si>
  <si>
    <t>BREDAMENARINIBUS</t>
  </si>
  <si>
    <t xml:space="preserve">M 220 NS </t>
  </si>
  <si>
    <t>CH633LJ</t>
  </si>
  <si>
    <t xml:space="preserve">50 C13/56 SITCAR </t>
  </si>
  <si>
    <t>CK372PA</t>
  </si>
  <si>
    <t xml:space="preserve">CACC. 65C11 </t>
  </si>
  <si>
    <t>CW771KC</t>
  </si>
  <si>
    <t>CW772KC</t>
  </si>
  <si>
    <t>CW821KC</t>
  </si>
  <si>
    <t>CW822KC</t>
  </si>
  <si>
    <t>DD256EA</t>
  </si>
  <si>
    <t xml:space="preserve">65CNG/70 SITCAR CT11/URTH39 (RT) </t>
  </si>
  <si>
    <t>EJ985VP</t>
  </si>
  <si>
    <t xml:space="preserve">50C17 </t>
  </si>
  <si>
    <t>ER063PN</t>
  </si>
  <si>
    <t xml:space="preserve">IVECO THESI CL3 </t>
  </si>
  <si>
    <t>FC074BJ</t>
  </si>
  <si>
    <t xml:space="preserve">SITCAR CT 15 </t>
  </si>
  <si>
    <t>FC075BJ</t>
  </si>
  <si>
    <t xml:space="preserve">URBANWAY </t>
  </si>
  <si>
    <t>BN199BJ</t>
  </si>
  <si>
    <t xml:space="preserve">200E 8.13 EUROPOLIS </t>
  </si>
  <si>
    <t>AK059VR</t>
  </si>
  <si>
    <t>AK060VR</t>
  </si>
  <si>
    <t>AR709EF</t>
  </si>
  <si>
    <t>AR710EF</t>
  </si>
  <si>
    <t>BG015PT</t>
  </si>
  <si>
    <t>BG016PT</t>
  </si>
  <si>
    <t>BG062PV</t>
  </si>
  <si>
    <t xml:space="preserve">100.E.18 </t>
  </si>
  <si>
    <t>BG145PT</t>
  </si>
  <si>
    <t>BL419ET</t>
  </si>
  <si>
    <t>BL420ET</t>
  </si>
  <si>
    <t>BL922ET</t>
  </si>
  <si>
    <t>BL923ET</t>
  </si>
  <si>
    <t xml:space="preserve">391E 12 29 </t>
  </si>
  <si>
    <t>BN200BJ</t>
  </si>
  <si>
    <t>BN474BJ</t>
  </si>
  <si>
    <t xml:space="preserve">393E 12.35 MY WAY </t>
  </si>
  <si>
    <t>BN476BJ</t>
  </si>
  <si>
    <t>BN478BJ</t>
  </si>
  <si>
    <t>BT648RK</t>
  </si>
  <si>
    <t xml:space="preserve">380.10.35P </t>
  </si>
  <si>
    <t>BT649RK</t>
  </si>
  <si>
    <t>BW491JX</t>
  </si>
  <si>
    <t xml:space="preserve">EXTRAURBANO </t>
  </si>
  <si>
    <t>BW594JW</t>
  </si>
  <si>
    <t>BW876KB</t>
  </si>
  <si>
    <t xml:space="preserve">A50 C13 L19 TURBO DAILY </t>
  </si>
  <si>
    <t>BW996JX</t>
  </si>
  <si>
    <t>BW997JX</t>
  </si>
  <si>
    <t>CA162SK</t>
  </si>
  <si>
    <t>CA201SK</t>
  </si>
  <si>
    <t xml:space="preserve">SETRA 315 UL </t>
  </si>
  <si>
    <t>CC051MZ</t>
  </si>
  <si>
    <t xml:space="preserve">M 231 CU/GNC </t>
  </si>
  <si>
    <t>CC070MY</t>
  </si>
  <si>
    <t xml:space="preserve">491E 12.24 CNG CITICLAS </t>
  </si>
  <si>
    <t>CF985MV</t>
  </si>
  <si>
    <t xml:space="preserve">491E.10E24/U97/3P/CNG </t>
  </si>
  <si>
    <t>CH180LH</t>
  </si>
  <si>
    <t xml:space="preserve">397/E/35 </t>
  </si>
  <si>
    <t>CH546LH</t>
  </si>
  <si>
    <t xml:space="preserve">397/E/45 </t>
  </si>
  <si>
    <t>CH731LH</t>
  </si>
  <si>
    <t>CH732LH</t>
  </si>
  <si>
    <t>CH952LH</t>
  </si>
  <si>
    <t>CH953LH</t>
  </si>
  <si>
    <t xml:space="preserve">397E 12.35 DALLAVIA </t>
  </si>
  <si>
    <t>CH976LH</t>
  </si>
  <si>
    <t>CH977LH</t>
  </si>
  <si>
    <t>CK256PA</t>
  </si>
  <si>
    <t xml:space="preserve">65CNG/70 CACCIAMALI </t>
  </si>
  <si>
    <t>CK679PA</t>
  </si>
  <si>
    <t xml:space="preserve">ARES CRT </t>
  </si>
  <si>
    <t>CK801PA</t>
  </si>
  <si>
    <t xml:space="preserve">DAF FLD 13.340 </t>
  </si>
  <si>
    <t>CK802PA</t>
  </si>
  <si>
    <t>CT427MD</t>
  </si>
  <si>
    <t xml:space="preserve">SETRA 317 UL </t>
  </si>
  <si>
    <t>CT776MD</t>
  </si>
  <si>
    <t xml:space="preserve">50/C/11 CNG </t>
  </si>
  <si>
    <t>CT853MD</t>
  </si>
  <si>
    <t xml:space="preserve">S 315 UL EURO 3 </t>
  </si>
  <si>
    <t>CT854MD</t>
  </si>
  <si>
    <t>CT855MD</t>
  </si>
  <si>
    <t xml:space="preserve">SG 321 UL EURO 3 </t>
  </si>
  <si>
    <t>CT917MD</t>
  </si>
  <si>
    <t>CT918MD</t>
  </si>
  <si>
    <t>CT919MD</t>
  </si>
  <si>
    <t>CW579KC</t>
  </si>
  <si>
    <t xml:space="preserve">203E.9.27/CNG </t>
  </si>
  <si>
    <t>CW855KC</t>
  </si>
  <si>
    <t xml:space="preserve">491E. 12/S90/F2G CNG </t>
  </si>
  <si>
    <t>CW856KC</t>
  </si>
  <si>
    <t>CW859KC</t>
  </si>
  <si>
    <t xml:space="preserve">397E. 10.31/DV63 DALLAVIA </t>
  </si>
  <si>
    <t>CW910KC</t>
  </si>
  <si>
    <t>CW911KC</t>
  </si>
  <si>
    <t>CW912KC</t>
  </si>
  <si>
    <t>CW913KC</t>
  </si>
  <si>
    <t>CY621XB</t>
  </si>
  <si>
    <t xml:space="preserve">M 231 CU </t>
  </si>
  <si>
    <t>CY637XB</t>
  </si>
  <si>
    <t>CY702XB</t>
  </si>
  <si>
    <t>DA019SC</t>
  </si>
  <si>
    <t>DA020SC</t>
  </si>
  <si>
    <t>DA053SC</t>
  </si>
  <si>
    <t>DA126SC</t>
  </si>
  <si>
    <t xml:space="preserve">50 C 11 CNG </t>
  </si>
  <si>
    <t>DD124EA</t>
  </si>
  <si>
    <t xml:space="preserve">ITALIA 397E </t>
  </si>
  <si>
    <t>DD184EA</t>
  </si>
  <si>
    <t xml:space="preserve">TCI/972 </t>
  </si>
  <si>
    <t>DD375EA</t>
  </si>
  <si>
    <t xml:space="preserve">S/417/UL EURO 4 </t>
  </si>
  <si>
    <t>DD448EA</t>
  </si>
  <si>
    <t>DR408EV</t>
  </si>
  <si>
    <t>DT629WS</t>
  </si>
  <si>
    <t xml:space="preserve">SFR 160 CROSSWAY </t>
  </si>
  <si>
    <t>DT630WS</t>
  </si>
  <si>
    <t xml:space="preserve">CROSSWAY </t>
  </si>
  <si>
    <t>DT631WS</t>
  </si>
  <si>
    <t xml:space="preserve">FUTURA FLD 104-365 L E5/D </t>
  </si>
  <si>
    <t>DT684WS</t>
  </si>
  <si>
    <t xml:space="preserve">SINERGY </t>
  </si>
  <si>
    <t>DX092KL</t>
  </si>
  <si>
    <t xml:space="preserve">S/412 UL </t>
  </si>
  <si>
    <t>DX231KL</t>
  </si>
  <si>
    <t>DX248KL</t>
  </si>
  <si>
    <t xml:space="preserve">EUROPOLIS </t>
  </si>
  <si>
    <t>DX249KL</t>
  </si>
  <si>
    <t>DX407KL</t>
  </si>
  <si>
    <t xml:space="preserve">SYNERGY SDD 130-510 L E5/D </t>
  </si>
  <si>
    <t>EJ046VN</t>
  </si>
  <si>
    <t>EJ047VN</t>
  </si>
  <si>
    <t xml:space="preserve">S 412 UL </t>
  </si>
  <si>
    <t>EJ048VN</t>
  </si>
  <si>
    <t>EJ049VN</t>
  </si>
  <si>
    <t>EJ050VN</t>
  </si>
  <si>
    <t>EJ976VP</t>
  </si>
  <si>
    <t xml:space="preserve">65C17 </t>
  </si>
  <si>
    <t>EJ977VP</t>
  </si>
  <si>
    <t>EJ984VP</t>
  </si>
  <si>
    <t>EK064RN</t>
  </si>
  <si>
    <t>IVECO IRISBUS</t>
  </si>
  <si>
    <t xml:space="preserve">Crossway </t>
  </si>
  <si>
    <t>EK065RN</t>
  </si>
  <si>
    <t>EK066RN</t>
  </si>
  <si>
    <t>EK067RN</t>
  </si>
  <si>
    <t>EK074RN</t>
  </si>
  <si>
    <t>EK075RN</t>
  </si>
  <si>
    <t>EK076RN</t>
  </si>
  <si>
    <t>EK077RN</t>
  </si>
  <si>
    <t>EL001JA</t>
  </si>
  <si>
    <t xml:space="preserve">Citaro </t>
  </si>
  <si>
    <t>EL002JA</t>
  </si>
  <si>
    <t>EM002RG</t>
  </si>
  <si>
    <t xml:space="preserve">SETRA S 210 </t>
  </si>
  <si>
    <t>ER014PN</t>
  </si>
  <si>
    <t>ER015PN</t>
  </si>
  <si>
    <t>ER035PN</t>
  </si>
  <si>
    <t xml:space="preserve">IVECOTHESI 70C17 </t>
  </si>
  <si>
    <t>ER062PN</t>
  </si>
  <si>
    <t xml:space="preserve">IVECO THESI 70C17 </t>
  </si>
  <si>
    <t>ER063EB</t>
  </si>
  <si>
    <t>ER094EB</t>
  </si>
  <si>
    <t>ER095EB</t>
  </si>
  <si>
    <t>ES090CT</t>
  </si>
  <si>
    <t xml:space="preserve">SETRA 315 UL EURO 3 </t>
  </si>
  <si>
    <t>ET006HS</t>
  </si>
  <si>
    <t>ET036HS</t>
  </si>
  <si>
    <t>ET037HS</t>
  </si>
  <si>
    <t>ET040HS</t>
  </si>
  <si>
    <t>ET085HS</t>
  </si>
  <si>
    <t>EV453WP</t>
  </si>
  <si>
    <t xml:space="preserve">IVECO 70C14 CNG </t>
  </si>
  <si>
    <t>EV454WP</t>
  </si>
  <si>
    <t>EZ900RP</t>
  </si>
  <si>
    <t>EZ982RP</t>
  </si>
  <si>
    <t xml:space="preserve">CITARO 530 G </t>
  </si>
  <si>
    <t>FB914RG</t>
  </si>
  <si>
    <t>FB933RG</t>
  </si>
  <si>
    <t xml:space="preserve">A65C17 </t>
  </si>
  <si>
    <t>FB941RG</t>
  </si>
  <si>
    <t>FC059BJ</t>
  </si>
  <si>
    <t>FC714BR</t>
  </si>
  <si>
    <t xml:space="preserve">Citaro GU </t>
  </si>
  <si>
    <t>FC076BJ</t>
  </si>
  <si>
    <t xml:space="preserve">IVECO URBAN WAY </t>
  </si>
  <si>
    <t>FD000XV</t>
  </si>
  <si>
    <t>FD015XV</t>
  </si>
  <si>
    <t xml:space="preserve">370E 10.27 </t>
  </si>
  <si>
    <t>FG003LC</t>
  </si>
  <si>
    <t xml:space="preserve">EVOBIS 530 C </t>
  </si>
  <si>
    <t>FG861LD</t>
  </si>
  <si>
    <t>FJ050CZ</t>
  </si>
  <si>
    <t>MERCEDES CITARO 530 G</t>
  </si>
  <si>
    <t>FR011HF</t>
  </si>
  <si>
    <t>IVECO CROSSWAY</t>
  </si>
  <si>
    <t>FR012HF</t>
  </si>
  <si>
    <t>FR027HF</t>
  </si>
  <si>
    <t>FR028HF</t>
  </si>
  <si>
    <t>FR068HF</t>
  </si>
  <si>
    <t>FR069HF</t>
  </si>
  <si>
    <t>FR080HF</t>
  </si>
  <si>
    <t>IVECO A 60 C 18</t>
  </si>
  <si>
    <t>FS001FM</t>
  </si>
  <si>
    <t>FS002FM</t>
  </si>
  <si>
    <t>FS005FM</t>
  </si>
  <si>
    <t>MERCEDES SPRINTER</t>
  </si>
  <si>
    <t>FS006FM</t>
  </si>
  <si>
    <t>FS069FM</t>
  </si>
  <si>
    <t>SETRA S 417 UL</t>
  </si>
  <si>
    <t>FS860FP</t>
  </si>
  <si>
    <t>OTOKAR LA16SR2BX</t>
  </si>
  <si>
    <t>FV910GL</t>
  </si>
  <si>
    <t>FV915GL</t>
  </si>
  <si>
    <t>FV958GL</t>
  </si>
  <si>
    <t>FV965GL</t>
  </si>
  <si>
    <t>RAMPINI E60</t>
  </si>
  <si>
    <t>AV640VS</t>
  </si>
  <si>
    <t>CK024PA</t>
  </si>
  <si>
    <t xml:space="preserve">A/50/19 </t>
  </si>
  <si>
    <t>ES012CT</t>
  </si>
  <si>
    <t xml:space="preserve">Sprinter 519 DF 43L/50 </t>
  </si>
  <si>
    <t>MC289549</t>
  </si>
  <si>
    <t xml:space="preserve">201.2 NU </t>
  </si>
  <si>
    <t>MC338597</t>
  </si>
  <si>
    <t>FE873HN</t>
  </si>
  <si>
    <t xml:space="preserve">IVECO_A45E12-SS06 </t>
  </si>
  <si>
    <t>AK127VN</t>
  </si>
  <si>
    <t xml:space="preserve">SETRA S 315 H </t>
  </si>
  <si>
    <t>BC726RG</t>
  </si>
  <si>
    <t xml:space="preserve">SETRA 315 </t>
  </si>
  <si>
    <t>BR213HA</t>
  </si>
  <si>
    <t>BR724HA</t>
  </si>
  <si>
    <t>IRIZAR</t>
  </si>
  <si>
    <t xml:space="preserve">SCANIA 12.33 </t>
  </si>
  <si>
    <t>BW596JW</t>
  </si>
  <si>
    <t xml:space="preserve">315 UI </t>
  </si>
  <si>
    <t>CH197LH</t>
  </si>
  <si>
    <t>CK326PA</t>
  </si>
  <si>
    <t>CK493NZ</t>
  </si>
  <si>
    <t xml:space="preserve">ESTRA 315 UL </t>
  </si>
  <si>
    <t>CY561XB</t>
  </si>
  <si>
    <t xml:space="preserve">LEXIO/LD </t>
  </si>
  <si>
    <t>DD036EA</t>
  </si>
  <si>
    <t xml:space="preserve">S 317 UL </t>
  </si>
  <si>
    <t>DN148KN</t>
  </si>
  <si>
    <t xml:space="preserve">S/415/UL/E5 </t>
  </si>
  <si>
    <t>DR244EV</t>
  </si>
  <si>
    <t xml:space="preserve">Wing 65C18 </t>
  </si>
  <si>
    <t>DX186KL</t>
  </si>
  <si>
    <t>DX324KL</t>
  </si>
  <si>
    <t xml:space="preserve">WAY 65C18 </t>
  </si>
  <si>
    <t>EC438CE</t>
  </si>
  <si>
    <t xml:space="preserve">SFR160 </t>
  </si>
  <si>
    <t>EM959WT</t>
  </si>
  <si>
    <t>ES027CT</t>
  </si>
  <si>
    <t>ES028CT</t>
  </si>
  <si>
    <t xml:space="preserve">70C17 WING </t>
  </si>
  <si>
    <t>FK922HZ</t>
  </si>
  <si>
    <t>SPRINTER</t>
  </si>
  <si>
    <t>BG553PX</t>
  </si>
  <si>
    <t>BG558PX</t>
  </si>
  <si>
    <t xml:space="preserve">SETRA S 309 HD </t>
  </si>
  <si>
    <t>BG678PT</t>
  </si>
  <si>
    <t>BG839PT</t>
  </si>
  <si>
    <t>BL010EN</t>
  </si>
  <si>
    <t>BW032JX</t>
  </si>
  <si>
    <t xml:space="preserve">SETRA S 315 GT-HD </t>
  </si>
  <si>
    <t>DG116XV</t>
  </si>
  <si>
    <t xml:space="preserve">SETRA S 412 UL </t>
  </si>
  <si>
    <t>DG941XV</t>
  </si>
  <si>
    <t>EA059HF</t>
  </si>
  <si>
    <t xml:space="preserve">SPRINTER TRANSFER 55 MERCEDES-BENZ 0 518 U XL </t>
  </si>
  <si>
    <t>EJ045FV</t>
  </si>
  <si>
    <t xml:space="preserve">SETRA S 415 UL </t>
  </si>
  <si>
    <t>EJ054FV</t>
  </si>
  <si>
    <t>BD945SG</t>
  </si>
  <si>
    <t xml:space="preserve">ILIADE </t>
  </si>
  <si>
    <t>BG014PW</t>
  </si>
  <si>
    <t>BG015PW</t>
  </si>
  <si>
    <t>BG679PT</t>
  </si>
  <si>
    <t xml:space="preserve">ARES </t>
  </si>
  <si>
    <t>BG680PT</t>
  </si>
  <si>
    <t>BN151BN</t>
  </si>
  <si>
    <t>BW870KB</t>
  </si>
  <si>
    <t xml:space="preserve">65C15/70 ORLANDI HAPPY L-28 </t>
  </si>
  <si>
    <t>CA478SJ</t>
  </si>
  <si>
    <t xml:space="preserve">FRANCE SFR115B-362 </t>
  </si>
  <si>
    <t>CH027LH</t>
  </si>
  <si>
    <t>CK254NZ</t>
  </si>
  <si>
    <t xml:space="preserve">TIZIANO </t>
  </si>
  <si>
    <t>CT063MD</t>
  </si>
  <si>
    <t>CT771MD</t>
  </si>
  <si>
    <t>CT772MD</t>
  </si>
  <si>
    <t>CY711XB</t>
  </si>
  <si>
    <t>CY997WY</t>
  </si>
  <si>
    <t xml:space="preserve">CROSS WAY SFR 160 </t>
  </si>
  <si>
    <t>DA021SC</t>
  </si>
  <si>
    <t>DA022SC</t>
  </si>
  <si>
    <t>DA023SC</t>
  </si>
  <si>
    <t>DV065YM</t>
  </si>
  <si>
    <t>DV066YM</t>
  </si>
  <si>
    <t>DX232KL</t>
  </si>
  <si>
    <t xml:space="preserve">65C/E4 CACCIAMALI </t>
  </si>
  <si>
    <t>EJ001VN</t>
  </si>
  <si>
    <t>EJ038VN</t>
  </si>
  <si>
    <t>EJ982VP</t>
  </si>
  <si>
    <t>ET008HS</t>
  </si>
  <si>
    <t>EV450WP</t>
  </si>
  <si>
    <t>FJ781ZP</t>
  </si>
  <si>
    <t>OPEL</t>
  </si>
  <si>
    <t>MOVANO</t>
  </si>
  <si>
    <t>AD543RP</t>
  </si>
  <si>
    <t xml:space="preserve">M 220/E </t>
  </si>
  <si>
    <t>AH408ZF</t>
  </si>
  <si>
    <t xml:space="preserve">M 220/E LS </t>
  </si>
  <si>
    <t>AH755ZT</t>
  </si>
  <si>
    <t xml:space="preserve">LL 30 40 </t>
  </si>
  <si>
    <t>AL046LR</t>
  </si>
  <si>
    <t xml:space="preserve">NL_222_FS </t>
  </si>
  <si>
    <t>AL095LV</t>
  </si>
  <si>
    <t xml:space="preserve">SM 3501 STARLINE </t>
  </si>
  <si>
    <t>AL097LV</t>
  </si>
  <si>
    <t>AL098LV</t>
  </si>
  <si>
    <t>AL352LV</t>
  </si>
  <si>
    <t xml:space="preserve">M 220 LS </t>
  </si>
  <si>
    <t>AL414LV</t>
  </si>
  <si>
    <t>AL534LX</t>
  </si>
  <si>
    <t>AL662LX</t>
  </si>
  <si>
    <t>AL663LX</t>
  </si>
  <si>
    <t>AL720LP</t>
  </si>
  <si>
    <t xml:space="preserve">S 315 H </t>
  </si>
  <si>
    <t>AL956LZ</t>
  </si>
  <si>
    <t xml:space="preserve">M 120 1/L </t>
  </si>
  <si>
    <t>AL985LY</t>
  </si>
  <si>
    <t xml:space="preserve">49_E12_52_POLLICINO </t>
  </si>
  <si>
    <t>AL988LZ</t>
  </si>
  <si>
    <t xml:space="preserve">S 315 HR </t>
  </si>
  <si>
    <t>AT517XC</t>
  </si>
  <si>
    <t>AT961XA</t>
  </si>
  <si>
    <t>KASSBOHERER</t>
  </si>
  <si>
    <t xml:space="preserve">S315 H </t>
  </si>
  <si>
    <t>AT962XA</t>
  </si>
  <si>
    <t>BB009RR</t>
  </si>
  <si>
    <t xml:space="preserve">A.45.10.28 </t>
  </si>
  <si>
    <t>BB010RR</t>
  </si>
  <si>
    <t xml:space="preserve">A.45.E10_28 </t>
  </si>
  <si>
    <t>BD483NS</t>
  </si>
  <si>
    <t xml:space="preserve">315 HD GT </t>
  </si>
  <si>
    <t>BD484NS</t>
  </si>
  <si>
    <t xml:space="preserve">315 HR </t>
  </si>
  <si>
    <t>BG362BK</t>
  </si>
  <si>
    <t>BN084BW</t>
  </si>
  <si>
    <t xml:space="preserve">A45.E12 </t>
  </si>
  <si>
    <t>BN085BW</t>
  </si>
  <si>
    <t xml:space="preserve">M231MU </t>
  </si>
  <si>
    <t>BN086BW</t>
  </si>
  <si>
    <t>BN137BT</t>
  </si>
  <si>
    <t xml:space="preserve">393_E12 </t>
  </si>
  <si>
    <t>BN138BT</t>
  </si>
  <si>
    <t>BN139BT</t>
  </si>
  <si>
    <t>BN140BT</t>
  </si>
  <si>
    <t>BN198BT</t>
  </si>
  <si>
    <t xml:space="preserve">491_E10_22 </t>
  </si>
  <si>
    <t>BN199BT</t>
  </si>
  <si>
    <t>BN249BW</t>
  </si>
  <si>
    <t xml:space="preserve">315_E_9_27_1_POKER </t>
  </si>
  <si>
    <t>BN250BW</t>
  </si>
  <si>
    <t>BN349BT</t>
  </si>
  <si>
    <t>BN350BT</t>
  </si>
  <si>
    <t>BN351BT</t>
  </si>
  <si>
    <t>BN352BT</t>
  </si>
  <si>
    <t>BN353BT</t>
  </si>
  <si>
    <t>BN354BT</t>
  </si>
  <si>
    <t xml:space="preserve">393_E12_35_L81 </t>
  </si>
  <si>
    <t>BN356BT</t>
  </si>
  <si>
    <t>BN357BT</t>
  </si>
  <si>
    <t>BN387BV</t>
  </si>
  <si>
    <t>BN388BV</t>
  </si>
  <si>
    <t>BN491BV</t>
  </si>
  <si>
    <t>BN525BT</t>
  </si>
  <si>
    <t xml:space="preserve">M 231 MU </t>
  </si>
  <si>
    <t>BN526BT</t>
  </si>
  <si>
    <t>BN594BT</t>
  </si>
  <si>
    <t xml:space="preserve">A45.12_28 </t>
  </si>
  <si>
    <t>BN595BT</t>
  </si>
  <si>
    <t>BN596BT</t>
  </si>
  <si>
    <t>BN654BT</t>
  </si>
  <si>
    <t>BN661BT</t>
  </si>
  <si>
    <t xml:space="preserve">ALE'_T154 </t>
  </si>
  <si>
    <t>BN732BT</t>
  </si>
  <si>
    <t>BN831BT</t>
  </si>
  <si>
    <t xml:space="preserve">A45_E12 </t>
  </si>
  <si>
    <t>BN871BT</t>
  </si>
  <si>
    <t xml:space="preserve">370_E_9_27_1_POKER </t>
  </si>
  <si>
    <t>BN935BT</t>
  </si>
  <si>
    <t>BT465DN</t>
  </si>
  <si>
    <t xml:space="preserve">NL_233_CNG </t>
  </si>
  <si>
    <t>BT466DN</t>
  </si>
  <si>
    <t>BT467DN</t>
  </si>
  <si>
    <t>BT468DN</t>
  </si>
  <si>
    <t>BT469DN</t>
  </si>
  <si>
    <t>BT470DN</t>
  </si>
  <si>
    <t>BT471DN</t>
  </si>
  <si>
    <t>BT753DN</t>
  </si>
  <si>
    <t>BT754DN</t>
  </si>
  <si>
    <t>BX320MF</t>
  </si>
  <si>
    <t xml:space="preserve">S315_H </t>
  </si>
  <si>
    <t>BX430ME</t>
  </si>
  <si>
    <t>BX431ME</t>
  </si>
  <si>
    <t xml:space="preserve">ALE' T154_3P_U10_TH_AC_E3 </t>
  </si>
  <si>
    <t>CB167WN</t>
  </si>
  <si>
    <t xml:space="preserve">491_10_.24_S86_CNG </t>
  </si>
  <si>
    <t>CB168WN</t>
  </si>
  <si>
    <t xml:space="preserve">491_10_24_S71_CNG </t>
  </si>
  <si>
    <t>CB245WN</t>
  </si>
  <si>
    <t>CG865ZP</t>
  </si>
  <si>
    <t xml:space="preserve">M 231 MU CNG </t>
  </si>
  <si>
    <t>CG866ZP</t>
  </si>
  <si>
    <t>CJ188RV</t>
  </si>
  <si>
    <t xml:space="preserve">50 C/11 CNG </t>
  </si>
  <si>
    <t>CJ189RV</t>
  </si>
  <si>
    <t>CJ683RV</t>
  </si>
  <si>
    <t>CJ913RV</t>
  </si>
  <si>
    <t>CL407KV</t>
  </si>
  <si>
    <t xml:space="preserve">DUCATO </t>
  </si>
  <si>
    <t>CS043EC</t>
  </si>
  <si>
    <t>CS269EC</t>
  </si>
  <si>
    <t>NEOPLAN</t>
  </si>
  <si>
    <t xml:space="preserve">BIPIANO N4426/3 </t>
  </si>
  <si>
    <t>CY232PA</t>
  </si>
  <si>
    <t xml:space="preserve">65_C15 </t>
  </si>
  <si>
    <t>CY235PA</t>
  </si>
  <si>
    <t>CY236PA</t>
  </si>
  <si>
    <t>CY237PA</t>
  </si>
  <si>
    <t>CY371PA</t>
  </si>
  <si>
    <t>CY582PA</t>
  </si>
  <si>
    <t xml:space="preserve">S321 UL </t>
  </si>
  <si>
    <t>CY583PA</t>
  </si>
  <si>
    <t xml:space="preserve">SG321 UL </t>
  </si>
  <si>
    <t>CY584PA</t>
  </si>
  <si>
    <t>CY585PA</t>
  </si>
  <si>
    <t>CY617PA</t>
  </si>
  <si>
    <t>CY618PA</t>
  </si>
  <si>
    <t>CY619PA</t>
  </si>
  <si>
    <t>CY762PA</t>
  </si>
  <si>
    <t xml:space="preserve">397_E10_31 </t>
  </si>
  <si>
    <t>DB116PY</t>
  </si>
  <si>
    <t xml:space="preserve">491_E18_31_154_CNG </t>
  </si>
  <si>
    <t>DB117PY</t>
  </si>
  <si>
    <t xml:space="preserve">203_E9_27_CNG </t>
  </si>
  <si>
    <t>DB118PY</t>
  </si>
  <si>
    <t>DB119PY</t>
  </si>
  <si>
    <t>DB120PY</t>
  </si>
  <si>
    <t>DB121PY</t>
  </si>
  <si>
    <t>DB122PY</t>
  </si>
  <si>
    <t>DB593PY</t>
  </si>
  <si>
    <t xml:space="preserve">S321/UL </t>
  </si>
  <si>
    <t>DG266RF</t>
  </si>
  <si>
    <t>DG361RF</t>
  </si>
  <si>
    <t>DJ331DJ</t>
  </si>
  <si>
    <t>DJ540DJ</t>
  </si>
  <si>
    <t xml:space="preserve">S431/DT </t>
  </si>
  <si>
    <t>DM420RT</t>
  </si>
  <si>
    <t>DM436RT</t>
  </si>
  <si>
    <t xml:space="preserve">100_INDCAR_CC100_MAGO_2_CABRIO </t>
  </si>
  <si>
    <t>DS702NX</t>
  </si>
  <si>
    <t xml:space="preserve">491_10_94_F26_DA </t>
  </si>
  <si>
    <t>DS756NX</t>
  </si>
  <si>
    <t>DS757NX</t>
  </si>
  <si>
    <t>DS997NX</t>
  </si>
  <si>
    <t xml:space="preserve">PS09D5/77_CITELIS_CNG </t>
  </si>
  <si>
    <t>DV116ZP</t>
  </si>
  <si>
    <t xml:space="preserve">S/417UL </t>
  </si>
  <si>
    <t>DV117ZP</t>
  </si>
  <si>
    <t>DV153ZP</t>
  </si>
  <si>
    <t xml:space="preserve">S315_UL </t>
  </si>
  <si>
    <t>DV289ZP</t>
  </si>
  <si>
    <t xml:space="preserve">S_415_NF </t>
  </si>
  <si>
    <t>DV290ZP</t>
  </si>
  <si>
    <t xml:space="preserve">S415_NF </t>
  </si>
  <si>
    <t>DV300ZP</t>
  </si>
  <si>
    <t xml:space="preserve">0530/3PCL2 E4 CITARO </t>
  </si>
  <si>
    <t>DV339ZP</t>
  </si>
  <si>
    <t>DV416ZP</t>
  </si>
  <si>
    <t xml:space="preserve">491_10_.24_S86_CITELIS CNG </t>
  </si>
  <si>
    <t>DV715ZP</t>
  </si>
  <si>
    <t>EA329JT</t>
  </si>
  <si>
    <t>EC024SB</t>
  </si>
  <si>
    <t xml:space="preserve">S417 UL </t>
  </si>
  <si>
    <t>EC073SB</t>
  </si>
  <si>
    <t xml:space="preserve">S 315 </t>
  </si>
  <si>
    <t>EC167SB</t>
  </si>
  <si>
    <t>EC168SB</t>
  </si>
  <si>
    <t xml:space="preserve">S 431 DT </t>
  </si>
  <si>
    <t>EC169SB</t>
  </si>
  <si>
    <t xml:space="preserve">S431 DT </t>
  </si>
  <si>
    <t>EC190SB</t>
  </si>
  <si>
    <t xml:space="preserve">50_C15_26 </t>
  </si>
  <si>
    <t>EC241SB</t>
  </si>
  <si>
    <t xml:space="preserve">SETRA S 315 </t>
  </si>
  <si>
    <t>EC432SB</t>
  </si>
  <si>
    <t>EC433SB</t>
  </si>
  <si>
    <t>EC451SB</t>
  </si>
  <si>
    <t>EC452SB</t>
  </si>
  <si>
    <t>EC460SB</t>
  </si>
  <si>
    <t>EC697SB</t>
  </si>
  <si>
    <t>EC698SB</t>
  </si>
  <si>
    <t>EC699SB</t>
  </si>
  <si>
    <t>EC700SB</t>
  </si>
  <si>
    <t>EC702SB</t>
  </si>
  <si>
    <t>EC703SB</t>
  </si>
  <si>
    <t>EC824SB</t>
  </si>
  <si>
    <t xml:space="preserve">CT 14 UR1 TH44 AC RT </t>
  </si>
  <si>
    <t>EC825SB</t>
  </si>
  <si>
    <t>EC826SB</t>
  </si>
  <si>
    <t>EL725YF</t>
  </si>
  <si>
    <t xml:space="preserve">CT 15 UR 41 TH FS </t>
  </si>
  <si>
    <t>EL742YF</t>
  </si>
  <si>
    <t>EL743YF</t>
  </si>
  <si>
    <t>ER967LT</t>
  </si>
  <si>
    <t xml:space="preserve">CT 15 UR 2A 41 TH FS </t>
  </si>
  <si>
    <t>ER968LT</t>
  </si>
  <si>
    <t>ER974LT</t>
  </si>
  <si>
    <t>ER975LT</t>
  </si>
  <si>
    <t>ER987LT</t>
  </si>
  <si>
    <t>EV506DA</t>
  </si>
  <si>
    <t>EV507DA</t>
  </si>
  <si>
    <t>EV586DA</t>
  </si>
  <si>
    <t>EV587DA</t>
  </si>
  <si>
    <t>EX887RT</t>
  </si>
  <si>
    <t xml:space="preserve">S431_DT </t>
  </si>
  <si>
    <t>FB575KH</t>
  </si>
  <si>
    <t>FB576KH</t>
  </si>
  <si>
    <t>FB676KH</t>
  </si>
  <si>
    <t>FB882KH</t>
  </si>
  <si>
    <t xml:space="preserve">70 C17 SITCAR CT 15 </t>
  </si>
  <si>
    <t>FB883KH</t>
  </si>
  <si>
    <t>FB987KH</t>
  </si>
  <si>
    <t>FB988KH</t>
  </si>
  <si>
    <t>FB989KH</t>
  </si>
  <si>
    <t>FE509GE</t>
  </si>
  <si>
    <t>FE602GE</t>
  </si>
  <si>
    <t xml:space="preserve">60 C17 LINE </t>
  </si>
  <si>
    <t>FE603GE</t>
  </si>
  <si>
    <t>FE604GE</t>
  </si>
  <si>
    <t>FE733GE</t>
  </si>
  <si>
    <t xml:space="preserve">R61 </t>
  </si>
  <si>
    <t>FE772GE</t>
  </si>
  <si>
    <t xml:space="preserve">S417_UL </t>
  </si>
  <si>
    <t>FM721EX</t>
  </si>
  <si>
    <t xml:space="preserve">IVECO CROSSWAY </t>
  </si>
  <si>
    <t>FM722EX</t>
  </si>
  <si>
    <t>FM940EX</t>
  </si>
  <si>
    <t>FR188CL</t>
  </si>
  <si>
    <t>SETRA_S417_UL</t>
  </si>
  <si>
    <t>FR189CL</t>
  </si>
  <si>
    <t>FR190CL</t>
  </si>
  <si>
    <t>FR191CL</t>
  </si>
  <si>
    <t>FR208CL</t>
  </si>
  <si>
    <t>FR290CL</t>
  </si>
  <si>
    <t>FR291CL</t>
  </si>
  <si>
    <t>FR306CL</t>
  </si>
  <si>
    <t>FR322CL</t>
  </si>
  <si>
    <t>FR329CL</t>
  </si>
  <si>
    <t>FR420CL</t>
  </si>
  <si>
    <t>FR421CL</t>
  </si>
  <si>
    <t>FR422CL</t>
  </si>
  <si>
    <t>FR423CL</t>
  </si>
  <si>
    <t>FV751XY</t>
  </si>
  <si>
    <t>FV752XY</t>
  </si>
  <si>
    <t>FV753XY</t>
  </si>
  <si>
    <t>FV760XY</t>
  </si>
  <si>
    <t>FV761XY</t>
  </si>
  <si>
    <t>FV762XY</t>
  </si>
  <si>
    <t>FV910XY</t>
  </si>
  <si>
    <t>SETRA_S415_HDH</t>
  </si>
  <si>
    <t>PS457797</t>
  </si>
  <si>
    <t xml:space="preserve">SETRA 215 HRI </t>
  </si>
  <si>
    <t>PS462393</t>
  </si>
  <si>
    <t xml:space="preserve">S215 HR GT </t>
  </si>
  <si>
    <t>PS462394</t>
  </si>
  <si>
    <t xml:space="preserve">215 HR GT </t>
  </si>
  <si>
    <t>BF838CY</t>
  </si>
  <si>
    <t>CF034CE</t>
  </si>
  <si>
    <t>DS894NX</t>
  </si>
  <si>
    <t>EVOBUS SETRA</t>
  </si>
  <si>
    <t xml:space="preserve">S 417 UL E5 </t>
  </si>
  <si>
    <t>DV401ZP</t>
  </si>
  <si>
    <t>DV516ZP</t>
  </si>
  <si>
    <t>A65C E4 31</t>
  </si>
  <si>
    <t>EC180SB</t>
  </si>
  <si>
    <t>EC786SB</t>
  </si>
  <si>
    <t>A50 C17</t>
  </si>
  <si>
    <t>EC787SB</t>
  </si>
  <si>
    <t>EP991HH</t>
  </si>
  <si>
    <t>ER773LT</t>
  </si>
  <si>
    <t>FB586KH</t>
  </si>
  <si>
    <t xml:space="preserve">A 50 </t>
  </si>
  <si>
    <t>FR063CL</t>
  </si>
  <si>
    <t>A60C 18</t>
  </si>
  <si>
    <t>DS733NX</t>
  </si>
  <si>
    <t>FE612GE</t>
  </si>
  <si>
    <t>SETRA 315UL</t>
  </si>
  <si>
    <t>FM599EX</t>
  </si>
  <si>
    <t>NEOPLAN N3316 U</t>
  </si>
  <si>
    <t>BJ969BD</t>
  </si>
  <si>
    <t xml:space="preserve">315.8.18 POKER </t>
  </si>
  <si>
    <t>EX971KS</t>
  </si>
  <si>
    <t xml:space="preserve">SPRINTER - AR50 </t>
  </si>
  <si>
    <t>FJ924KG</t>
  </si>
  <si>
    <t>DAILY IS56AC2DA 5A1CN11 V4F1AXD1</t>
  </si>
  <si>
    <t>BB951RR</t>
  </si>
  <si>
    <t>BG624BK</t>
  </si>
  <si>
    <t>CN549WF</t>
  </si>
  <si>
    <t>CN550WF</t>
  </si>
  <si>
    <t>CN551WF</t>
  </si>
  <si>
    <t>CN552WF</t>
  </si>
  <si>
    <t>DB595PY</t>
  </si>
  <si>
    <t xml:space="preserve">SETRA S 415 UL E4 </t>
  </si>
  <si>
    <t>DJ253DJ</t>
  </si>
  <si>
    <t xml:space="preserve">SETRA S 415 UL E5 </t>
  </si>
  <si>
    <t>DJ254DJ</t>
  </si>
  <si>
    <t>DJ256DJ</t>
  </si>
  <si>
    <t>DJ257DJ</t>
  </si>
  <si>
    <t>DJ764DJ</t>
  </si>
  <si>
    <t xml:space="preserve">SETRA S 416 GT HD </t>
  </si>
  <si>
    <t>DM112RT</t>
  </si>
  <si>
    <t xml:space="preserve">SETRA S 417 UL E5 </t>
  </si>
  <si>
    <t>DS537NX</t>
  </si>
  <si>
    <t>DS538NX</t>
  </si>
  <si>
    <t>DV227ZP</t>
  </si>
  <si>
    <t>DV412ZP</t>
  </si>
  <si>
    <t>DV530ZP</t>
  </si>
  <si>
    <t>EC077SB</t>
  </si>
  <si>
    <t>EC142SB</t>
  </si>
  <si>
    <t>EC279SB</t>
  </si>
  <si>
    <t>EC833SB</t>
  </si>
  <si>
    <t>EL896YF</t>
  </si>
  <si>
    <t xml:space="preserve">LION'S REGIO L </t>
  </si>
  <si>
    <t>EL897YF</t>
  </si>
  <si>
    <t>ER512LT</t>
  </si>
  <si>
    <t>ER658LT</t>
  </si>
  <si>
    <t>ER659LT</t>
  </si>
  <si>
    <t>FB792KH</t>
  </si>
  <si>
    <t xml:space="preserve">S 431 DT E6 </t>
  </si>
  <si>
    <t>FB993KH</t>
  </si>
  <si>
    <t>FJ553KG</t>
  </si>
  <si>
    <t>FJ782KG</t>
  </si>
  <si>
    <t>FJ783KG</t>
  </si>
  <si>
    <t>FM576EX</t>
  </si>
  <si>
    <t>FM577EX</t>
  </si>
  <si>
    <t>FM578EX</t>
  </si>
  <si>
    <t>FR204CL</t>
  </si>
  <si>
    <t>SETRA S 416 UL</t>
  </si>
  <si>
    <t>Autolinee VITALI S.R.L.</t>
  </si>
  <si>
    <t>DJ170DJ</t>
  </si>
  <si>
    <t>DM413RT</t>
  </si>
  <si>
    <t>DM417RT</t>
  </si>
  <si>
    <t>DS707NX</t>
  </si>
  <si>
    <t>DV148ZP</t>
  </si>
  <si>
    <t>DV654ZP</t>
  </si>
  <si>
    <t>EC164SB</t>
  </si>
  <si>
    <t>EC424SB</t>
  </si>
  <si>
    <t>EC847SB</t>
  </si>
  <si>
    <t>EL948YF</t>
  </si>
  <si>
    <t>EL995YF</t>
  </si>
  <si>
    <t>EP862HH</t>
  </si>
  <si>
    <t>FB773KH</t>
  </si>
  <si>
    <t>IVECO MOBI</t>
  </si>
  <si>
    <t>INDCAR MOBI - IVECO EURO 6</t>
  </si>
  <si>
    <t>FJ971KG</t>
  </si>
  <si>
    <t>S 417 UL EURO 6</t>
  </si>
  <si>
    <t>FR440LC</t>
  </si>
  <si>
    <t>BL051EV</t>
  </si>
  <si>
    <t xml:space="preserve">13 220 </t>
  </si>
  <si>
    <t>CJ468RV</t>
  </si>
  <si>
    <t xml:space="preserve">K 114 </t>
  </si>
  <si>
    <t>CJ640RV</t>
  </si>
  <si>
    <t>DB014PY</t>
  </si>
  <si>
    <t>DS998NX</t>
  </si>
  <si>
    <t>DS999NX</t>
  </si>
  <si>
    <t>DV987ZP</t>
  </si>
  <si>
    <t xml:space="preserve">K 360 </t>
  </si>
  <si>
    <t>EC459SB</t>
  </si>
  <si>
    <t>EC630SB</t>
  </si>
  <si>
    <t xml:space="preserve">S 315 HD </t>
  </si>
  <si>
    <t>EC753SB</t>
  </si>
  <si>
    <t>EL752YF</t>
  </si>
  <si>
    <t>EL753YF</t>
  </si>
  <si>
    <t>EL813YF</t>
  </si>
  <si>
    <t xml:space="preserve">K124 EB 6X2 </t>
  </si>
  <si>
    <t>Investimento sul cratere sisma 2016   (1=si;0=no)</t>
  </si>
  <si>
    <t>Investimento sul cratere sisma 2016  (1=si;0=no)</t>
  </si>
  <si>
    <t>Costo preventivato unitario [€]</t>
  </si>
  <si>
    <t>Infrastrutture rispetto a investimenti mezzi metano urbani</t>
  </si>
  <si>
    <t>Infrastrutture rispetto a investimenti mezzi metano extraurbani</t>
  </si>
  <si>
    <t xml:space="preserve">                                      Piano investimenti di bacino - D.G.R. 647 del 30 maggio 2022 - REGIONE MARCHE - Assessorato trasporti e reti regionali di trasporto.</t>
  </si>
  <si>
    <t xml:space="preserve">                                       Piano investimenti di bacino - D.G.R. 647 del 30 maggio 2022 - REGIONE MARCHE - Assessorato trasporti e reti regionali di trasporto.</t>
  </si>
  <si>
    <t xml:space="preserve">                                     Piano investimenti di bacino - D.G.R. 647 del 30 maggio 2022 - REGIONE MARCHE - Assessorato trasporti e reti regionali di trasporto.</t>
  </si>
  <si>
    <t xml:space="preserve">                                  Piano investimenti di bacino - D.G.R. 647 del 30 maggio 2022 - REGIONE MARCHE - Assessorato trasporti e reti regionali di trasporto.</t>
  </si>
  <si>
    <t xml:space="preserve">                              Piano investimenti di bacino - D.G.R. 647 del 30 maggio 2022 - REGIONE MARCHE - Assessorato trasporti e reti regionali di trasporto.</t>
  </si>
  <si>
    <t xml:space="preserve">                                   Piano investimenti di bacino - D.G.R. 647 del 30 maggio 2022 - REGIONE MARCHE - Assessorato trasporti e reti regionali di trasporto.</t>
  </si>
  <si>
    <t xml:space="preserve">CROGNALETTI S.R.L. </t>
  </si>
  <si>
    <t xml:space="preserve">CON.TR.A.M. S.P.A. </t>
  </si>
  <si>
    <t>Tribuzio Marche - S.R.L.</t>
  </si>
  <si>
    <t>11a1</t>
  </si>
  <si>
    <t xml:space="preserve">Mezzi a idrogeno  da 12,01 mt.  </t>
  </si>
  <si>
    <t>22a</t>
  </si>
  <si>
    <t>22b</t>
  </si>
  <si>
    <t>Mezzi di lunghezza da 6,30 mt. a 8,00 mt. con motore posteriore</t>
  </si>
  <si>
    <t>Mezzi di lunghezza da 8,01 mt. a 9,00 mt. con motore posteriore</t>
  </si>
  <si>
    <t>Mezzi di lunghezza da 9,01 mt. a 10,00 mt. con motore posteriore</t>
  </si>
  <si>
    <t>CIG e note particolari</t>
  </si>
  <si>
    <t>Compilare un foglio per ogni fondo di finanziamento, per ogni annualità</t>
  </si>
  <si>
    <t>DGR1233_2021</t>
  </si>
  <si>
    <t>DGR300_2023</t>
  </si>
  <si>
    <t>Mezzi di lunghezza da 5,00 mt. a 6,29 mt._Urbano_Gasolio</t>
  </si>
  <si>
    <t>Mezzi di lunghezza da 6,30 mt. a 7,69 mt._Urbano_Gasolio</t>
  </si>
  <si>
    <t>Mezzi di lunghezza da 7,70 mt. a 8,30 mt. con motore posteriore_Urbano_Gasolio</t>
  </si>
  <si>
    <t>Mezzi di lunghezza da 7,70 mt. a 8,30 mt. con motore anteriore_Urbano_Gasolio</t>
  </si>
  <si>
    <t>Mezzi di lunghezza da 8,31 mt. a 10,00 mt. con motore posteriore_Urbano_Gasolio</t>
  </si>
  <si>
    <t>Mezzi di lunghezza da 8,31 mt. a 10,00 mt. con motore anteriore_Urbano_Gasolio</t>
  </si>
  <si>
    <t>Mezzi di lunghezza da 10,01 mt. a 11,00 mt. pianale ribassato_Urbano_Gasolio</t>
  </si>
  <si>
    <t>Mezzi di lunghezza da 10,01 mt. a 11,00 mt. low entry_Urbano_Gasolio</t>
  </si>
  <si>
    <t>Mezzi di lunghezza da 11,01 a 12,60 mt. pianale ribassato_Urbano_Gasolio</t>
  </si>
  <si>
    <t>Mezzi di lunghezza da 11,01 a 12,60 mt. low entry_Urbano_Gasolio</t>
  </si>
  <si>
    <t>Mezzi autosnodati di lunghezza circa 18,00 mt._Urbano_Gasolio</t>
  </si>
  <si>
    <t>Mezzi elettrici fino a 6,30 mt. pianale interamente ribassato_Urbano_Elettrico</t>
  </si>
  <si>
    <t>Mezzi elettrici fino a 6,30 mt. _Urbano_Elettrico</t>
  </si>
  <si>
    <t>Mezzi elettrici da 6,31 m a 10 mt._Urbano_Elettrico</t>
  </si>
  <si>
    <t>Mezzi elettrici da 8,31 mt. a 10 mt. pianale interamente ribassato_Urbano_Elettrico</t>
  </si>
  <si>
    <t>Mezzi elettrici da 10,01 mt. a 12,00 mt._Urbano_Elettrico</t>
  </si>
  <si>
    <t>Mezzi elettrici da 12,01 mt. a 14,50 mt._Urbano_Elettrico</t>
  </si>
  <si>
    <t>Mezzi elettrici autosnodati da 13,61 m a 18,00 m_Urbano_Elettrico</t>
  </si>
  <si>
    <t>Mezzi a idrogeno  da 12,01 mt.  _Urbano_Idrogeno</t>
  </si>
  <si>
    <t>Mezzi ibridi fino a 6,30 mt._Urbano_Ibridi</t>
  </si>
  <si>
    <t>Mezzi ibridi da 6,31 a 10 mt._Urbano_Ibridi</t>
  </si>
  <si>
    <t>Mezzi ibridi da 10,01 m a 13,60 m_Urbano_Ibridi</t>
  </si>
  <si>
    <t>Mezzi ibridi autosnodati da 13,61 a 18,00 m_Urbano_Ibridi</t>
  </si>
  <si>
    <t>Mezzi di lunghezza da 6,30 mt. a 7,69 mt.  alimentazione a metano con motore anteriore_Urbano_Metano</t>
  </si>
  <si>
    <t>Mezzi di lunghezza da 7,70 mt. a 8,30 mt. alimentazione a metano con motore posteriore_Urbano_Metano</t>
  </si>
  <si>
    <t>Mezzi di lunghezza da 7,70 mt. a 8,30 mt. alimentazione a metano con motore anteriore_Urbano_Metano</t>
  </si>
  <si>
    <t>Mezzi di lunghezza da 8,31 mt a 10,00 mt. alimentazione a metano con motore anteriore_Urbano_Metano</t>
  </si>
  <si>
    <t>Mezzi di lunghezza da 8,31 mt a 10,00 mt. alimentazione a metano con motore posteriore_Urbano_Metano</t>
  </si>
  <si>
    <t>Mezzi di lunghezza da 10,01 mt. a 11,00 mt.   alimentazione a metano pianale ribassato _Urbano_Metano</t>
  </si>
  <si>
    <t>Mezzi di lunghezza da 11,01 mt. a 12,00 mt. alimentazione a metano pianale ribassato_Urbano_Metano</t>
  </si>
  <si>
    <t>Mezzi di lunghezza da 12,01 a 12,60 mt. alimentazione a metano pianale ribassato_Urbano_Metano</t>
  </si>
  <si>
    <t>Mezzi di lunghezza da 12,61 a 14,00 mt. alimentazione a metano pianale ribassato (3 assi)_Urbano_Metano</t>
  </si>
  <si>
    <t>Mezzi autosnodati di lunghezza circa 18,00 mt. alimentazione a metano_Urbano_Metano</t>
  </si>
  <si>
    <t>Filobus di lunghezza circa 12 mt_Urbano_Filobus</t>
  </si>
  <si>
    <t>Filobus autosnodati di lunghezza circa 18 mt_Urbano_Filobus</t>
  </si>
  <si>
    <t>Mezzi di lunghezza da 6,30 mt. a 8,00 mt. con motore anteriore_Interurbani_Gasolio</t>
  </si>
  <si>
    <t>Mezzi di lunghezza da 8,01 mt. a 9,00 mt. con motore anteriore_Interurbani_Gasolio</t>
  </si>
  <si>
    <t>Mezzi di lunghezza da 9,01 mt. a 10,00 mt. con motore anteriore_Interurbani_Gasolio</t>
  </si>
  <si>
    <t>Mezzi di lunghezza da 6,30 mt. a 8,00 mt. con motore posteriore_Interurbani_Gasolio</t>
  </si>
  <si>
    <t>Mezzi di lunghezza da 8,01 mt. a 9,00 mt. con motore posteriore_Interurbani_Gasolio</t>
  </si>
  <si>
    <t>Mezzi di lunghezza da 9,01 mt. a 10,00 mt. con motore posteriore_Interurbani_Gasolio</t>
  </si>
  <si>
    <t>Mezzi di lunghezza da 6,30 mt. a 8,00 mt. con motore posteriore, low entry_Interurbani_Gasolio</t>
  </si>
  <si>
    <t>Mezzi di lunghezza da 8,01 mt. a 9,00 mt. con motore posteriore, low entry_Interurbani_Gasolio</t>
  </si>
  <si>
    <t>Mezzi di lunghezza da 9,01 mt. a 10,00 mt. con motore posteriore, low entry_Interurbani_Gasolio</t>
  </si>
  <si>
    <t>Mezzi di lunghezza da 10,01 mt. a 11,00 mt._Interurbani_Gasolio</t>
  </si>
  <si>
    <t>Mezzi di lunghezza da 10,01 mt. a 11,00 mt. pianale ribassato_Interurbani_Gasolio</t>
  </si>
  <si>
    <t>Mezzi di lunghezza da 11,01 mt. a 12,30 mt._Interurbani_Gasolio</t>
  </si>
  <si>
    <t>Mezzi di lunghezza da 11,01 mt. a 12,30 mt. pianale ribassato_Interurbani_Gasolio</t>
  </si>
  <si>
    <t>Mezzi di lunghezza da 12,31 mt. a 14,00 mt. (2 assi)_Interurbani_Gasolio</t>
  </si>
  <si>
    <t>Mezzi di lunghezza da 12,31 mt. a 14,00 mt. (2 assi) pianale ribassato_Interurbani_Gasolio</t>
  </si>
  <si>
    <t>Mezzi di lunghezza da 12,31 mt. a 14,00 mt. (3 assi)_Interurbani_Gasolio</t>
  </si>
  <si>
    <t>Mezzi di lunghezza da 12,31 mt. a 14,00 mt. (3 assi) pianale ribassato_Interurbani_Gasolio</t>
  </si>
  <si>
    <t>Mezzi di lunghezza da 14,01 mt. a 15,00 mt._Interurbani_Gasolio</t>
  </si>
  <si>
    <t>Mezzi di lunghezza da 14,01 mt. a 15,00 mt. pianale ribassato_Interurbani_Gasolio</t>
  </si>
  <si>
    <t>Mezzi autosnodati di lunghezza circa 18,00 mt._Interurbani_Gasolio</t>
  </si>
  <si>
    <t>Mezzi a due piani_Interurbani_Gasolio</t>
  </si>
  <si>
    <t>Mezzi di lunghezza da 11,00 a 12,30 elettrici (2 assi)_Interurbani_Elettrico</t>
  </si>
  <si>
    <t>Mezzi di lunghezza da 12,31 a 14,00 elettrici (2 assi) _Interurbani_Elettrico</t>
  </si>
  <si>
    <t>Mezzi di lunghezza da 6,30 a 8,00 mt. alimentazione a metano motore anteriore_Interurbani_Metano</t>
  </si>
  <si>
    <t>Mezzi di lunghezza da 8,01 mt a 9,00 mt. alimentazione a metano motore anteriore_Interurbani_Metano</t>
  </si>
  <si>
    <t>Mezzi di lunghezza da 11,01 mt. a 12,30 mt. alimentazione a metano_Interurbani_Metano</t>
  </si>
  <si>
    <t>Mezzi di lunghezza da 12,31 mt. a 14,00 mt. alimentazione a metano_Interurbani_Metano</t>
  </si>
  <si>
    <t>Mezzi di lunghezza da 12,31 mt. a 14,00 mt. alimentazione a metano pianale ribassato _Interurbani_Metano</t>
  </si>
  <si>
    <t>DGR 
tetti di spesa</t>
  </si>
  <si>
    <t>celle a fondo arancio compilate automaticamente</t>
  </si>
  <si>
    <t>celle a fondo bianco da compilare obbligatoriamente direttamente o con menu a tendina</t>
  </si>
  <si>
    <t>Residuo annualità precedenti</t>
  </si>
  <si>
    <t>Residuo 2018-2021</t>
  </si>
  <si>
    <t>Residuo 2022-2024</t>
  </si>
  <si>
    <t>di cui Residuo 2018-2021</t>
  </si>
  <si>
    <t>Alimentazione / tipologia</t>
  </si>
  <si>
    <t>50% investimenti 31/12/24</t>
  </si>
  <si>
    <t>tot entro 31/12/26</t>
  </si>
  <si>
    <t>investimento non riconosciuto ammissibile al contributo</t>
  </si>
  <si>
    <t>intensità massima del cofinanziamento pubblico</t>
  </si>
  <si>
    <t>ammesso nei territori non raggiunti dalla rete di distribuzione del metano, utile allo scopo, e per autobus che svolgono servizio di TPL in comuni montani</t>
  </si>
  <si>
    <t>intensità del cofinanziamento (può arrivare al 100% in caso di condivisione più aziende) rispetto alle risorse programmate (per un tot pari al 50% del budget del primo triennio)</t>
  </si>
  <si>
    <r>
      <t xml:space="preserve">Residuo 2019-2023 
</t>
    </r>
    <r>
      <rPr>
        <b/>
        <u/>
        <sz val="14"/>
        <color rgb="FFFF0000"/>
        <rFont val="Calibri"/>
        <family val="2"/>
        <scheme val="minor"/>
      </rPr>
      <t>non utilizzabile</t>
    </r>
  </si>
  <si>
    <r>
      <rPr>
        <b/>
        <sz val="12"/>
        <color rgb="FF000000"/>
        <rFont val="Calibri"/>
        <family val="2"/>
        <scheme val="minor"/>
      </rPr>
      <t>DATI RIEPILOGATIVI PER LE INFRASTRUTTURE DI RIFORNIMENTO/RICARICA</t>
    </r>
    <r>
      <rPr>
        <b/>
        <sz val="11"/>
        <color rgb="FF000000"/>
        <rFont val="Calibri"/>
        <family val="2"/>
        <scheme val="minor"/>
      </rPr>
      <t xml:space="preserve">
</t>
    </r>
    <r>
      <rPr>
        <sz val="11"/>
        <color rgb="FF000000"/>
        <rFont val="Calibri"/>
        <family val="2"/>
        <scheme val="minor"/>
      </rPr>
      <t>Azienda beneficiaria</t>
    </r>
  </si>
  <si>
    <t xml:space="preserve"> Investimento già parzialmente finanziato da altra misura pubblica</t>
  </si>
  <si>
    <t>risorse 2019-2023
fine entro 2025</t>
  </si>
  <si>
    <t>risorse 2019-2023
fine entro 2027</t>
  </si>
  <si>
    <t>ordini entro 31/12/22</t>
  </si>
  <si>
    <t>ordini fino al 31/10/25 per triennio 25-27, ecc.</t>
  </si>
  <si>
    <t/>
  </si>
  <si>
    <t>DATA STIPULA CONTRATTO</t>
  </si>
  <si>
    <r>
      <t xml:space="preserve">DATA STIPULA CONTRATTO
</t>
    </r>
    <r>
      <rPr>
        <b/>
        <sz val="12"/>
        <rFont val="Calibri"/>
        <family val="2"/>
        <scheme val="minor"/>
      </rPr>
      <t>entro 31/10/2022</t>
    </r>
  </si>
  <si>
    <r>
      <t xml:space="preserve">DATA STIPULA CONTRATTO
</t>
    </r>
    <r>
      <rPr>
        <b/>
        <sz val="12"/>
        <rFont val="Calibri"/>
        <family val="2"/>
        <scheme val="minor"/>
      </rPr>
      <t>entro 31/10/2025</t>
    </r>
  </si>
  <si>
    <t>DATA STIPULA CONTRATTO
entro 31/12/2022</t>
  </si>
  <si>
    <t>LNG</t>
  </si>
  <si>
    <t>MyldHybrid</t>
  </si>
  <si>
    <t>intervento liquidato
(1=si;0=no)</t>
  </si>
  <si>
    <t>DI 256/2022 - MIMS/MEF</t>
  </si>
  <si>
    <t>di cui Residuo 2022-2024</t>
  </si>
  <si>
    <t>DATA STIPULA CONTRATTO
entro 31/12/2024</t>
  </si>
  <si>
    <t>ammessi dal 10/09/21
ordini entro 31/12/24</t>
  </si>
  <si>
    <t>sono compresi anche autobus suburbani definiti secondo indicazioni MIT (autobus che svolgono il loro esercizio su linee in ambito metropolitano o periferico urbano, appartenenti alla classe omologativa “Prima” o “ Seconda” , dotati di ingresso ribassato e un numero di sedili di almeno il 25% superiore a quelli presenti negli autobus urbani)</t>
  </si>
  <si>
    <r>
      <rPr>
        <sz val="14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80%</t>
    </r>
  </si>
  <si>
    <t>*</t>
  </si>
  <si>
    <t>SUBURBANO (contratto servizio URBANO)</t>
  </si>
  <si>
    <t>SUBURBANO (contratto servizio EXTRAURBANO)</t>
  </si>
  <si>
    <t>10c1</t>
  </si>
  <si>
    <t>10c2</t>
  </si>
  <si>
    <t>Mezzi elettrici da 6,31 mt. fino a 7,30 mt. pianale interamente ribassato</t>
  </si>
  <si>
    <t>Mezzi elettrici da 7,31 mt. fino a 8,30 mt. pianale interamente ribassato</t>
  </si>
  <si>
    <t>Mezzi di lunghezza da 14,01 mt. a 15,00 mt. alimentazione a metano</t>
  </si>
  <si>
    <t>Mezzi elettrici da 6,31 mt. fino a 7,30 mt. pianale interamente ribassato_Urbano_Elettrico</t>
  </si>
  <si>
    <t>Mezzi elettrici da 7,31 mt. fino a 8,30 mt. pianale interamente ribassato_Urbano_Elettrico</t>
  </si>
  <si>
    <t>Mezzi di lunghezza da 14,01 mt. a 15,00 mt. alimentazione a metano_Interurbani_Metano</t>
  </si>
  <si>
    <t>Mezzi a idrogeno  da 12,01 mt.  _Interurbani_Idrogeno</t>
  </si>
  <si>
    <r>
      <rPr>
        <sz val="14"/>
        <color theme="1"/>
        <rFont val="Calibri"/>
        <family val="2"/>
        <scheme val="minor"/>
      </rPr>
      <t>*9</t>
    </r>
    <r>
      <rPr>
        <sz val="11"/>
        <color theme="1"/>
        <rFont val="Calibri"/>
        <family val="2"/>
        <scheme val="minor"/>
      </rPr>
      <t>0%</t>
    </r>
  </si>
  <si>
    <t>DGR1131_2024</t>
  </si>
  <si>
    <t>Contributo max assegnabile autobus</t>
  </si>
  <si>
    <t>Contributo max assegnabile infrastrutture</t>
  </si>
  <si>
    <t>PR FESR 2021-2027 intervento 2.8.1.1</t>
  </si>
  <si>
    <t>PR FESR 2021-2027 intervento 2.8.4.1</t>
  </si>
  <si>
    <t>Adeguamento depositi esistenti finalizzato alla gestione dell'alimentazione elettrica</t>
  </si>
  <si>
    <r>
      <rPr>
        <sz val="16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90%</t>
    </r>
  </si>
  <si>
    <t>ammissibili spese sostenute dal 01/01/2021</t>
  </si>
  <si>
    <r>
      <t xml:space="preserve">PR FESR Marche 2021-2027
</t>
    </r>
    <r>
      <rPr>
        <b/>
        <sz val="11"/>
        <color rgb="FFFF0000"/>
        <rFont val="Calibri"/>
        <family val="2"/>
        <scheme val="minor"/>
      </rPr>
      <t>Intervento 2.8.1.1</t>
    </r>
  </si>
  <si>
    <r>
      <t xml:space="preserve">PR FESR Marche 2021-2027
</t>
    </r>
    <r>
      <rPr>
        <b/>
        <sz val="11"/>
        <color rgb="FFFF0000"/>
        <rFont val="Calibri"/>
        <family val="2"/>
        <scheme val="minor"/>
      </rPr>
      <t>Intervento 2.8.4.1</t>
    </r>
  </si>
  <si>
    <t>torna al QUADRO iniziale delle combinazioni</t>
  </si>
  <si>
    <t>differenza</t>
  </si>
  <si>
    <t>totale investimenti in gasolio periodo 2024-2028</t>
  </si>
  <si>
    <t>quota massima investimenti in gasolio periodo 2024-2028</t>
  </si>
  <si>
    <t>totale investimenti in gasolio annualità 2027</t>
  </si>
  <si>
    <t>totale investimenti in gasolio annualità 2026</t>
  </si>
  <si>
    <t>totale investimenti in gasolio annualità 2025</t>
  </si>
  <si>
    <t>totale investimenti in gasolio annualità 2024</t>
  </si>
  <si>
    <t>2029-2033</t>
  </si>
  <si>
    <t>ordini fino al 31/10/28 per triennio 28-30, ecc.</t>
  </si>
  <si>
    <t xml:space="preserve">                                   Quadro delle combinazioni possibili per gli anni di programmazione 2018-2028 nelle Marche </t>
  </si>
  <si>
    <t>Residuo 2025-2027</t>
  </si>
  <si>
    <t>classe II pianale interamente ribassato</t>
  </si>
  <si>
    <t>classe II pianale interamente ribassato
(1=si;0=no)</t>
  </si>
  <si>
    <t>DGR1170_2025</t>
  </si>
  <si>
    <t>11a2</t>
  </si>
  <si>
    <t xml:space="preserve">Mezzi a idrogeno  da 18,00 mt.  </t>
  </si>
  <si>
    <t>31a</t>
  </si>
  <si>
    <t xml:space="preserve">Mezzi di lunghezza da 12,31 a 14,00 elettrici (3 assi) </t>
  </si>
  <si>
    <t>33a</t>
  </si>
  <si>
    <t>33b</t>
  </si>
  <si>
    <t>34a</t>
  </si>
  <si>
    <t>Mezzi di lunghezza da 11,01 mt. a 12,30 mt. alimentazione a metano Low Entry</t>
  </si>
  <si>
    <t>Mezzi di lunghezza da 12,31 mt. a 14,00 mt. alimentazione a metano Low Entry</t>
  </si>
  <si>
    <t>Mezzi di lunghezza da 10,01 mt. a 11,00 mt. Low Entry</t>
  </si>
  <si>
    <t>Mezzi di lunghezza da 11,01 mt. a 12,30 mt. Low Entry</t>
  </si>
  <si>
    <t>Mezzi di lunghezza da 12,31 mt. a 14,00 mt. (2 assi) Low Entry</t>
  </si>
  <si>
    <t>Mezzi di lunghezza da 12,31 mt. a 14,00 mt. (3 assi) Low Entry</t>
  </si>
  <si>
    <t>Mezzi di lunghezza da 14,01 mt. a 15,00 mt. Low Entry</t>
  </si>
  <si>
    <t>Mezzi di lunghezza da 9,01 mt a 10,00 mt. alimentazione a metano</t>
  </si>
  <si>
    <t>Mezzi di lunghezza da 10,01 mt a 11,00 mt. alimentazione a metano</t>
  </si>
  <si>
    <t>2024 bis</t>
  </si>
  <si>
    <r>
      <t xml:space="preserve">DATA STIPULA CONTRATTO
</t>
    </r>
    <r>
      <rPr>
        <b/>
        <sz val="12"/>
        <rFont val="Calibri"/>
        <family val="2"/>
        <scheme val="minor"/>
      </rPr>
      <t>entro 31/10/2026</t>
    </r>
  </si>
  <si>
    <t>ordini fino al 31/10/26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</si>
</sst>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#,##0.00\ &quot;€&quot;"/>
  </numFmts>
  <fonts count="5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.5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8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2"/>
      <color rgb="FF0070C0"/>
      <name val="Calibri"/>
      <family val="2"/>
      <scheme val="minor"/>
    </font>
    <font>
      <sz val="11"/>
      <color theme="1"/>
      <name val="Helvetica"/>
      <family val="2"/>
    </font>
    <font>
      <sz val="11"/>
      <color rgb="FF0070C0"/>
      <name val="Helvetica"/>
      <family val="2"/>
    </font>
    <font>
      <sz val="14"/>
      <color indexed="8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9"/>
      <color indexed="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rgb="FFC0C0C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0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EECD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5FEE"/>
        <bgColor indexed="64"/>
      </patternFill>
    </fill>
    <fill>
      <patternFill patternType="solid">
        <fgColor rgb="FFFFFFCC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2" borderId="0"/>
    <xf numFmtId="0" fontId="4" fillId="2" borderId="0"/>
    <xf numFmtId="9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4" fillId="2" borderId="0" applyFont="0" applyFill="0" applyBorder="0" applyAlignment="0" applyProtection="0"/>
    <xf numFmtId="0" fontId="1" fillId="2" borderId="0"/>
    <xf numFmtId="0" fontId="4" fillId="2" borderId="0"/>
    <xf numFmtId="165" fontId="4" fillId="2" borderId="0" applyFont="0" applyFill="0" applyBorder="0" applyAlignment="0" applyProtection="0"/>
    <xf numFmtId="9" fontId="4" fillId="2" borderId="0" applyFont="0" applyFill="0" applyBorder="0" applyAlignment="0" applyProtection="0"/>
    <xf numFmtId="0" fontId="4" fillId="2" borderId="0"/>
    <xf numFmtId="0" fontId="7" fillId="2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52" fillId="0" borderId="0" applyNumberFormat="0" applyFill="0" applyBorder="0" applyAlignment="0" applyProtection="0"/>
  </cellStyleXfs>
  <cellXfs count="549">
    <xf numFmtId="0" fontId="0" fillId="0" borderId="0" xfId="0"/>
    <xf numFmtId="0" fontId="2" fillId="2" borderId="2" xfId="1" applyFont="1" applyBorder="1"/>
    <xf numFmtId="0" fontId="2" fillId="3" borderId="3" xfId="1" applyFont="1" applyFill="1" applyBorder="1" applyAlignment="1">
      <alignment horizontal="center"/>
    </xf>
    <xf numFmtId="0" fontId="2" fillId="2" borderId="3" xfId="1" applyFont="1" applyBorder="1"/>
    <xf numFmtId="0" fontId="3" fillId="2" borderId="2" xfId="1" applyFont="1" applyBorder="1"/>
    <xf numFmtId="0" fontId="0" fillId="0" borderId="0" xfId="0" applyAlignment="1">
      <alignment horizontal="center"/>
    </xf>
    <xf numFmtId="165" fontId="0" fillId="0" borderId="0" xfId="0" applyNumberFormat="1"/>
    <xf numFmtId="1" fontId="0" fillId="0" borderId="0" xfId="0" applyNumberFormat="1" applyAlignment="1">
      <alignment horizontal="center"/>
    </xf>
    <xf numFmtId="0" fontId="2" fillId="2" borderId="3" xfId="1" applyFont="1" applyBorder="1" applyAlignment="1">
      <alignment horizontal="center"/>
    </xf>
    <xf numFmtId="0" fontId="8" fillId="0" borderId="0" xfId="0" applyFont="1"/>
    <xf numFmtId="0" fontId="6" fillId="0" borderId="9" xfId="0" applyFont="1" applyBorder="1"/>
    <xf numFmtId="0" fontId="5" fillId="0" borderId="3" xfId="0" applyFont="1" applyBorder="1"/>
    <xf numFmtId="165" fontId="5" fillId="0" borderId="3" xfId="0" applyNumberFormat="1" applyFont="1" applyBorder="1"/>
    <xf numFmtId="0" fontId="5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165" fontId="0" fillId="2" borderId="3" xfId="8" applyFont="1" applyBorder="1" applyAlignment="1">
      <alignment horizontal="center" vertical="center"/>
    </xf>
    <xf numFmtId="9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9" fillId="7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8" fillId="2" borderId="0" xfId="2" quotePrefix="1" applyFont="1"/>
    <xf numFmtId="43" fontId="8" fillId="2" borderId="0" xfId="5" applyFont="1"/>
    <xf numFmtId="0" fontId="8" fillId="2" borderId="0" xfId="2" applyFont="1"/>
    <xf numFmtId="0" fontId="8" fillId="4" borderId="0" xfId="2" applyFont="1" applyFill="1"/>
    <xf numFmtId="43" fontId="0" fillId="2" borderId="0" xfId="5" applyFont="1"/>
    <xf numFmtId="0" fontId="0" fillId="2" borderId="0" xfId="2" applyFont="1"/>
    <xf numFmtId="0" fontId="0" fillId="0" borderId="0" xfId="0" quotePrefix="1"/>
    <xf numFmtId="0" fontId="4" fillId="0" borderId="0" xfId="0" applyFont="1"/>
    <xf numFmtId="0" fontId="4" fillId="2" borderId="0" xfId="0" applyFont="1" applyFill="1"/>
    <xf numFmtId="0" fontId="4" fillId="0" borderId="0" xfId="0" applyFont="1" applyAlignment="1">
      <alignment vertical="center"/>
    </xf>
    <xf numFmtId="0" fontId="10" fillId="2" borderId="0" xfId="10" applyFont="1"/>
    <xf numFmtId="0" fontId="10" fillId="2" borderId="0" xfId="2" applyFont="1"/>
    <xf numFmtId="0" fontId="4" fillId="0" borderId="3" xfId="0" applyFont="1" applyBorder="1"/>
    <xf numFmtId="0" fontId="15" fillId="0" borderId="3" xfId="6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7" fillId="2" borderId="4" xfId="2" applyFont="1" applyBorder="1" applyAlignment="1">
      <alignment horizontal="center" vertical="top"/>
    </xf>
    <xf numFmtId="0" fontId="17" fillId="2" borderId="5" xfId="2" applyFont="1" applyBorder="1" applyAlignment="1">
      <alignment horizontal="center" vertical="top"/>
    </xf>
    <xf numFmtId="0" fontId="0" fillId="2" borderId="0" xfId="10" applyFont="1"/>
    <xf numFmtId="0" fontId="6" fillId="4" borderId="0" xfId="2" applyFont="1" applyFill="1"/>
    <xf numFmtId="0" fontId="0" fillId="5" borderId="23" xfId="0" applyFill="1" applyBorder="1" applyAlignment="1">
      <alignment horizontal="right" vertical="center" wrapText="1"/>
    </xf>
    <xf numFmtId="0" fontId="0" fillId="0" borderId="22" xfId="0" applyBorder="1" applyAlignment="1">
      <alignment horizontal="justify" vertical="center" wrapText="1"/>
    </xf>
    <xf numFmtId="9" fontId="0" fillId="0" borderId="22" xfId="0" applyNumberFormat="1" applyBorder="1" applyAlignment="1">
      <alignment horizontal="justify" vertical="center" wrapText="1"/>
    </xf>
    <xf numFmtId="8" fontId="0" fillId="0" borderId="22" xfId="0" applyNumberFormat="1" applyBorder="1" applyAlignment="1">
      <alignment horizontal="right" vertical="center"/>
    </xf>
    <xf numFmtId="0" fontId="5" fillId="4" borderId="0" xfId="2" applyFont="1" applyFill="1"/>
    <xf numFmtId="164" fontId="0" fillId="4" borderId="0" xfId="2" applyNumberFormat="1" applyFont="1" applyFill="1"/>
    <xf numFmtId="0" fontId="0" fillId="10" borderId="22" xfId="0" applyFill="1" applyBorder="1" applyAlignment="1">
      <alignment horizontal="justify" vertical="center" wrapText="1"/>
    </xf>
    <xf numFmtId="0" fontId="0" fillId="11" borderId="22" xfId="0" applyFill="1" applyBorder="1" applyAlignment="1">
      <alignment horizontal="justify" vertical="center" wrapText="1"/>
    </xf>
    <xf numFmtId="0" fontId="0" fillId="12" borderId="22" xfId="0" applyFill="1" applyBorder="1" applyAlignment="1">
      <alignment horizontal="justify" vertical="center" wrapText="1"/>
    </xf>
    <xf numFmtId="0" fontId="0" fillId="0" borderId="22" xfId="0" applyBorder="1" applyAlignment="1">
      <alignment vertical="center" wrapText="1"/>
    </xf>
    <xf numFmtId="0" fontId="10" fillId="5" borderId="23" xfId="0" applyFont="1" applyFill="1" applyBorder="1" applyAlignment="1">
      <alignment horizontal="right" vertical="center" wrapText="1"/>
    </xf>
    <xf numFmtId="0" fontId="10" fillId="0" borderId="22" xfId="0" applyFont="1" applyBorder="1" applyAlignment="1">
      <alignment horizontal="justify" vertical="center" wrapText="1"/>
    </xf>
    <xf numFmtId="8" fontId="10" fillId="0" borderId="22" xfId="0" applyNumberFormat="1" applyFont="1" applyBorder="1" applyAlignment="1">
      <alignment horizontal="right" vertical="center"/>
    </xf>
    <xf numFmtId="0" fontId="10" fillId="10" borderId="22" xfId="0" applyFont="1" applyFill="1" applyBorder="1" applyAlignment="1">
      <alignment horizontal="justify" vertical="center" wrapText="1"/>
    </xf>
    <xf numFmtId="0" fontId="10" fillId="12" borderId="22" xfId="0" applyFont="1" applyFill="1" applyBorder="1" applyAlignment="1">
      <alignment horizontal="justify" vertical="center" wrapText="1"/>
    </xf>
    <xf numFmtId="0" fontId="0" fillId="0" borderId="0" xfId="0" applyAlignment="1">
      <alignment horizontal="justify" vertical="center"/>
    </xf>
    <xf numFmtId="0" fontId="21" fillId="0" borderId="0" xfId="0" applyFont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23" fillId="6" borderId="19" xfId="0" applyFont="1" applyFill="1" applyBorder="1" applyAlignment="1">
      <alignment vertical="center" wrapText="1"/>
    </xf>
    <xf numFmtId="0" fontId="23" fillId="6" borderId="15" xfId="0" applyFont="1" applyFill="1" applyBorder="1" applyAlignment="1">
      <alignment vertical="center"/>
    </xf>
    <xf numFmtId="0" fontId="23" fillId="6" borderId="3" xfId="0" applyFont="1" applyFill="1" applyBorder="1" applyAlignment="1">
      <alignment vertical="center"/>
    </xf>
    <xf numFmtId="0" fontId="23" fillId="6" borderId="16" xfId="0" applyFont="1" applyFill="1" applyBorder="1" applyAlignment="1">
      <alignment vertical="center"/>
    </xf>
    <xf numFmtId="0" fontId="23" fillId="6" borderId="7" xfId="0" applyFont="1" applyFill="1" applyBorder="1" applyAlignment="1">
      <alignment vertical="center"/>
    </xf>
    <xf numFmtId="0" fontId="4" fillId="6" borderId="20" xfId="0" applyFont="1" applyFill="1" applyBorder="1" applyAlignment="1">
      <alignment horizontal="center" vertical="center"/>
    </xf>
    <xf numFmtId="0" fontId="4" fillId="17" borderId="3" xfId="0" applyFont="1" applyFill="1" applyBorder="1"/>
    <xf numFmtId="165" fontId="15" fillId="18" borderId="3" xfId="8" applyFont="1" applyFill="1" applyBorder="1" applyAlignment="1">
      <alignment horizontal="center" wrapText="1"/>
    </xf>
    <xf numFmtId="0" fontId="25" fillId="0" borderId="3" xfId="0" applyFont="1" applyBorder="1"/>
    <xf numFmtId="0" fontId="25" fillId="0" borderId="3" xfId="6" applyFont="1" applyFill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165" fontId="25" fillId="0" borderId="3" xfId="8" applyFont="1" applyFill="1" applyBorder="1" applyAlignment="1">
      <alignment wrapText="1"/>
    </xf>
    <xf numFmtId="0" fontId="25" fillId="0" borderId="6" xfId="0" applyFont="1" applyBorder="1" applyAlignment="1">
      <alignment horizontal="center"/>
    </xf>
    <xf numFmtId="0" fontId="25" fillId="0" borderId="6" xfId="0" applyFont="1" applyBorder="1" applyAlignment="1">
      <alignment horizontal="left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2" xfId="0" applyFont="1" applyBorder="1"/>
    <xf numFmtId="0" fontId="27" fillId="0" borderId="31" xfId="0" applyFont="1" applyBorder="1"/>
    <xf numFmtId="0" fontId="25" fillId="0" borderId="6" xfId="0" applyFont="1" applyBorder="1"/>
    <xf numFmtId="0" fontId="25" fillId="0" borderId="34" xfId="0" applyFont="1" applyBorder="1"/>
    <xf numFmtId="0" fontId="25" fillId="0" borderId="35" xfId="0" applyFont="1" applyBorder="1"/>
    <xf numFmtId="0" fontId="25" fillId="0" borderId="10" xfId="0" applyFont="1" applyBorder="1"/>
    <xf numFmtId="0" fontId="28" fillId="0" borderId="36" xfId="0" applyFont="1" applyBorder="1"/>
    <xf numFmtId="0" fontId="10" fillId="0" borderId="37" xfId="0" applyFont="1" applyBorder="1"/>
    <xf numFmtId="0" fontId="10" fillId="0" borderId="38" xfId="0" applyFont="1" applyBorder="1"/>
    <xf numFmtId="0" fontId="10" fillId="0" borderId="29" xfId="0" applyFont="1" applyBorder="1"/>
    <xf numFmtId="0" fontId="10" fillId="0" borderId="39" xfId="0" applyFont="1" applyBorder="1"/>
    <xf numFmtId="164" fontId="25" fillId="0" borderId="3" xfId="8" applyNumberFormat="1" applyFont="1" applyFill="1" applyBorder="1" applyAlignment="1">
      <alignment horizontal="center"/>
    </xf>
    <xf numFmtId="0" fontId="4" fillId="6" borderId="19" xfId="0" applyFont="1" applyFill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32" fillId="0" borderId="0" xfId="0" applyFont="1"/>
    <xf numFmtId="0" fontId="32" fillId="0" borderId="3" xfId="0" applyFont="1" applyBorder="1"/>
    <xf numFmtId="0" fontId="32" fillId="0" borderId="0" xfId="0" applyFont="1" applyAlignment="1">
      <alignment vertical="center"/>
    </xf>
    <xf numFmtId="0" fontId="32" fillId="14" borderId="3" xfId="0" applyFont="1" applyFill="1" applyBorder="1" applyAlignment="1">
      <alignment vertical="center"/>
    </xf>
    <xf numFmtId="0" fontId="32" fillId="0" borderId="2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0" fillId="14" borderId="3" xfId="0" applyNumberFormat="1" applyFont="1" applyFill="1" applyBorder="1" applyAlignment="1">
      <alignment horizontal="center" vertical="center" wrapText="1"/>
    </xf>
    <xf numFmtId="0" fontId="30" fillId="14" borderId="3" xfId="0" applyFont="1" applyFill="1" applyBorder="1" applyAlignment="1">
      <alignment horizontal="center" vertical="center" wrapText="1"/>
    </xf>
    <xf numFmtId="165" fontId="15" fillId="20" borderId="3" xfId="8" applyFont="1" applyFill="1" applyBorder="1" applyAlignment="1">
      <alignment horizontal="center" wrapText="1"/>
    </xf>
    <xf numFmtId="0" fontId="15" fillId="20" borderId="3" xfId="6" applyFont="1" applyFill="1" applyBorder="1" applyAlignment="1">
      <alignment horizontal="center" wrapText="1"/>
    </xf>
    <xf numFmtId="0" fontId="30" fillId="19" borderId="1" xfId="0" applyFont="1" applyFill="1" applyBorder="1" applyAlignment="1">
      <alignment horizontal="left" vertical="center" wrapText="1"/>
    </xf>
    <xf numFmtId="0" fontId="31" fillId="19" borderId="1" xfId="0" applyFont="1" applyFill="1" applyBorder="1" applyAlignment="1">
      <alignment horizontal="left" vertical="center" wrapText="1"/>
    </xf>
    <xf numFmtId="0" fontId="4" fillId="17" borderId="3" xfId="0" applyFont="1" applyFill="1" applyBorder="1" applyAlignment="1">
      <alignment wrapText="1"/>
    </xf>
    <xf numFmtId="0" fontId="8" fillId="0" borderId="26" xfId="0" applyFont="1" applyBorder="1" applyAlignment="1">
      <alignment horizontal="center"/>
    </xf>
    <xf numFmtId="0" fontId="4" fillId="0" borderId="48" xfId="0" applyFont="1" applyBorder="1"/>
    <xf numFmtId="0" fontId="33" fillId="0" borderId="3" xfId="0" applyFont="1" applyBorder="1" applyAlignment="1">
      <alignment horizontal="left" vertical="center" wrapText="1"/>
    </xf>
    <xf numFmtId="0" fontId="4" fillId="17" borderId="3" xfId="0" applyFont="1" applyFill="1" applyBorder="1" applyAlignment="1">
      <alignment horizontal="center" wrapText="1"/>
    </xf>
    <xf numFmtId="165" fontId="15" fillId="20" borderId="45" xfId="8" applyFont="1" applyFill="1" applyBorder="1" applyAlignment="1">
      <alignment horizontal="center" wrapText="1"/>
    </xf>
    <xf numFmtId="165" fontId="16" fillId="20" borderId="45" xfId="8" applyFont="1" applyFill="1" applyBorder="1" applyAlignment="1">
      <alignment horizontal="center" wrapText="1"/>
    </xf>
    <xf numFmtId="0" fontId="25" fillId="0" borderId="45" xfId="0" applyFont="1" applyBorder="1"/>
    <xf numFmtId="0" fontId="12" fillId="16" borderId="33" xfId="0" applyFont="1" applyFill="1" applyBorder="1" applyAlignment="1">
      <alignment horizontal="center" vertical="center" wrapText="1"/>
    </xf>
    <xf numFmtId="0" fontId="12" fillId="19" borderId="3" xfId="0" applyFont="1" applyFill="1" applyBorder="1" applyAlignment="1">
      <alignment horizontal="left" vertical="center" wrapText="1"/>
    </xf>
    <xf numFmtId="1" fontId="14" fillId="13" borderId="3" xfId="3" applyNumberFormat="1" applyFont="1" applyFill="1" applyBorder="1" applyAlignment="1" applyProtection="1">
      <alignment horizontal="center" vertical="center" wrapText="1"/>
    </xf>
    <xf numFmtId="0" fontId="12" fillId="19" borderId="7" xfId="0" applyFont="1" applyFill="1" applyBorder="1" applyAlignment="1">
      <alignment horizontal="left" vertical="center" wrapText="1"/>
    </xf>
    <xf numFmtId="1" fontId="14" fillId="14" borderId="7" xfId="3" applyNumberFormat="1" applyFont="1" applyFill="1" applyBorder="1" applyAlignment="1" applyProtection="1">
      <alignment horizontal="center" vertical="center" wrapText="1"/>
    </xf>
    <xf numFmtId="164" fontId="25" fillId="0" borderId="48" xfId="8" applyNumberFormat="1" applyFont="1" applyFill="1" applyBorder="1" applyAlignment="1">
      <alignment horizontal="center"/>
    </xf>
    <xf numFmtId="44" fontId="4" fillId="0" borderId="3" xfId="12" applyFont="1" applyFill="1" applyBorder="1"/>
    <xf numFmtId="44" fontId="4" fillId="14" borderId="3" xfId="12" applyFont="1" applyFill="1" applyBorder="1"/>
    <xf numFmtId="44" fontId="25" fillId="0" borderId="3" xfId="12" applyFont="1" applyFill="1" applyBorder="1"/>
    <xf numFmtId="44" fontId="25" fillId="14" borderId="3" xfId="12" applyFont="1" applyFill="1" applyBorder="1"/>
    <xf numFmtId="44" fontId="25" fillId="0" borderId="3" xfId="12" applyFont="1" applyFill="1" applyBorder="1" applyAlignment="1">
      <alignment horizontal="center"/>
    </xf>
    <xf numFmtId="165" fontId="4" fillId="14" borderId="3" xfId="8" applyFont="1" applyFill="1" applyBorder="1" applyAlignment="1">
      <alignment wrapText="1"/>
    </xf>
    <xf numFmtId="0" fontId="8" fillId="0" borderId="0" xfId="0" applyFont="1" applyAlignment="1">
      <alignment vertical="center"/>
    </xf>
    <xf numFmtId="0" fontId="30" fillId="16" borderId="3" xfId="0" applyFont="1" applyFill="1" applyBorder="1" applyAlignment="1">
      <alignment horizontal="left" vertical="center" wrapText="1"/>
    </xf>
    <xf numFmtId="167" fontId="30" fillId="14" borderId="3" xfId="0" applyNumberFormat="1" applyFont="1" applyFill="1" applyBorder="1" applyAlignment="1">
      <alignment horizontal="center" vertical="center" wrapText="1"/>
    </xf>
    <xf numFmtId="0" fontId="4" fillId="2" borderId="0" xfId="2"/>
    <xf numFmtId="0" fontId="35" fillId="2" borderId="13" xfId="2" applyFont="1" applyBorder="1" applyAlignment="1">
      <alignment horizontal="center" vertical="center"/>
    </xf>
    <xf numFmtId="0" fontId="35" fillId="2" borderId="17" xfId="2" applyFont="1" applyBorder="1" applyAlignment="1">
      <alignment horizontal="center" vertical="center" wrapText="1"/>
    </xf>
    <xf numFmtId="0" fontId="10" fillId="22" borderId="56" xfId="2" applyFont="1" applyFill="1" applyBorder="1" applyAlignment="1">
      <alignment vertical="center"/>
    </xf>
    <xf numFmtId="0" fontId="37" fillId="22" borderId="53" xfId="2" applyFont="1" applyFill="1" applyBorder="1" applyAlignment="1">
      <alignment horizontal="center" vertical="center"/>
    </xf>
    <xf numFmtId="0" fontId="37" fillId="22" borderId="54" xfId="2" applyFont="1" applyFill="1" applyBorder="1" applyAlignment="1">
      <alignment horizontal="center" vertical="center"/>
    </xf>
    <xf numFmtId="0" fontId="37" fillId="22" borderId="55" xfId="2" applyFont="1" applyFill="1" applyBorder="1" applyAlignment="1">
      <alignment horizontal="center" vertical="center"/>
    </xf>
    <xf numFmtId="0" fontId="37" fillId="22" borderId="56" xfId="2" applyFont="1" applyFill="1" applyBorder="1" applyAlignment="1">
      <alignment horizontal="center" vertical="center"/>
    </xf>
    <xf numFmtId="0" fontId="37" fillId="22" borderId="51" xfId="2" applyFont="1" applyFill="1" applyBorder="1" applyAlignment="1">
      <alignment horizontal="center" vertical="center"/>
    </xf>
    <xf numFmtId="9" fontId="4" fillId="22" borderId="15" xfId="2" applyNumberFormat="1" applyFill="1" applyBorder="1" applyAlignment="1">
      <alignment horizontal="center" vertical="center"/>
    </xf>
    <xf numFmtId="0" fontId="37" fillId="22" borderId="16" xfId="2" applyFont="1" applyFill="1" applyBorder="1" applyAlignment="1">
      <alignment horizontal="center" vertical="center"/>
    </xf>
    <xf numFmtId="9" fontId="10" fillId="22" borderId="16" xfId="2" applyNumberFormat="1" applyFont="1" applyFill="1" applyBorder="1" applyAlignment="1">
      <alignment horizontal="center" vertical="center"/>
    </xf>
    <xf numFmtId="0" fontId="37" fillId="22" borderId="59" xfId="2" applyFont="1" applyFill="1" applyBorder="1" applyAlignment="1">
      <alignment horizontal="center" vertical="center"/>
    </xf>
    <xf numFmtId="14" fontId="4" fillId="22" borderId="15" xfId="2" applyNumberFormat="1" applyFill="1" applyBorder="1" applyAlignment="1">
      <alignment wrapText="1"/>
    </xf>
    <xf numFmtId="14" fontId="4" fillId="22" borderId="16" xfId="2" applyNumberFormat="1" applyFill="1" applyBorder="1" applyAlignment="1">
      <alignment wrapText="1"/>
    </xf>
    <xf numFmtId="0" fontId="4" fillId="22" borderId="15" xfId="2" applyFill="1" applyBorder="1"/>
    <xf numFmtId="0" fontId="4" fillId="22" borderId="16" xfId="2" applyFill="1" applyBorder="1"/>
    <xf numFmtId="0" fontId="37" fillId="22" borderId="15" xfId="2" applyFont="1" applyFill="1" applyBorder="1" applyAlignment="1">
      <alignment horizontal="center" vertical="center"/>
    </xf>
    <xf numFmtId="0" fontId="4" fillId="2" borderId="0" xfId="2" applyAlignment="1">
      <alignment wrapText="1"/>
    </xf>
    <xf numFmtId="0" fontId="5" fillId="2" borderId="0" xfId="2" applyFont="1"/>
    <xf numFmtId="0" fontId="38" fillId="23" borderId="41" xfId="2" applyFont="1" applyFill="1" applyBorder="1" applyAlignment="1">
      <alignment horizontal="center" textRotation="90"/>
    </xf>
    <xf numFmtId="0" fontId="38" fillId="24" borderId="6" xfId="2" applyFont="1" applyFill="1" applyBorder="1" applyAlignment="1">
      <alignment horizontal="center" textRotation="90"/>
    </xf>
    <xf numFmtId="0" fontId="38" fillId="21" borderId="42" xfId="2" applyFont="1" applyFill="1" applyBorder="1" applyAlignment="1">
      <alignment horizontal="center" textRotation="90"/>
    </xf>
    <xf numFmtId="0" fontId="38" fillId="21" borderId="34" xfId="2" applyFont="1" applyFill="1" applyBorder="1" applyAlignment="1">
      <alignment horizontal="center" textRotation="90"/>
    </xf>
    <xf numFmtId="0" fontId="44" fillId="23" borderId="41" xfId="2" applyFont="1" applyFill="1" applyBorder="1" applyAlignment="1">
      <alignment horizontal="center" textRotation="90"/>
    </xf>
    <xf numFmtId="0" fontId="44" fillId="21" borderId="42" xfId="2" applyFont="1" applyFill="1" applyBorder="1" applyAlignment="1">
      <alignment horizontal="center" textRotation="90"/>
    </xf>
    <xf numFmtId="0" fontId="10" fillId="6" borderId="61" xfId="2" applyFont="1" applyFill="1" applyBorder="1" applyAlignment="1">
      <alignment vertical="center"/>
    </xf>
    <xf numFmtId="0" fontId="37" fillId="6" borderId="13" xfId="2" applyFont="1" applyFill="1" applyBorder="1" applyAlignment="1">
      <alignment horizontal="center" vertical="center"/>
    </xf>
    <xf numFmtId="0" fontId="37" fillId="6" borderId="14" xfId="2" applyFont="1" applyFill="1" applyBorder="1" applyAlignment="1">
      <alignment horizontal="center" vertical="center"/>
    </xf>
    <xf numFmtId="0" fontId="37" fillId="6" borderId="17" xfId="2" applyFont="1" applyFill="1" applyBorder="1" applyAlignment="1">
      <alignment horizontal="center" vertical="center"/>
    </xf>
    <xf numFmtId="9" fontId="4" fillId="6" borderId="13" xfId="2" applyNumberFormat="1" applyFill="1" applyBorder="1" applyAlignment="1">
      <alignment horizontal="center" vertical="center"/>
    </xf>
    <xf numFmtId="9" fontId="4" fillId="6" borderId="14" xfId="2" applyNumberFormat="1" applyFill="1" applyBorder="1" applyAlignment="1">
      <alignment horizontal="center" vertical="center"/>
    </xf>
    <xf numFmtId="9" fontId="10" fillId="6" borderId="17" xfId="2" applyNumberFormat="1" applyFont="1" applyFill="1" applyBorder="1" applyAlignment="1">
      <alignment horizontal="center" vertical="center"/>
    </xf>
    <xf numFmtId="0" fontId="37" fillId="6" borderId="61" xfId="2" applyFont="1" applyFill="1" applyBorder="1" applyAlignment="1">
      <alignment horizontal="center" vertical="center"/>
    </xf>
    <xf numFmtId="0" fontId="4" fillId="6" borderId="13" xfId="2" applyFill="1" applyBorder="1" applyAlignment="1">
      <alignment wrapText="1"/>
    </xf>
    <xf numFmtId="0" fontId="4" fillId="6" borderId="17" xfId="2" applyFill="1" applyBorder="1" applyAlignment="1">
      <alignment wrapText="1"/>
    </xf>
    <xf numFmtId="9" fontId="4" fillId="9" borderId="44" xfId="2" applyNumberFormat="1" applyFill="1" applyBorder="1" applyAlignment="1">
      <alignment horizontal="center" vertical="center"/>
    </xf>
    <xf numFmtId="9" fontId="4" fillId="9" borderId="45" xfId="2" applyNumberFormat="1" applyFill="1" applyBorder="1" applyAlignment="1">
      <alignment horizontal="center" vertical="center"/>
    </xf>
    <xf numFmtId="0" fontId="37" fillId="9" borderId="46" xfId="2" applyFont="1" applyFill="1" applyBorder="1" applyAlignment="1">
      <alignment horizontal="center" vertical="center"/>
    </xf>
    <xf numFmtId="0" fontId="37" fillId="9" borderId="62" xfId="2" applyFont="1" applyFill="1" applyBorder="1" applyAlignment="1">
      <alignment horizontal="center" vertical="center"/>
    </xf>
    <xf numFmtId="14" fontId="4" fillId="9" borderId="44" xfId="2" applyNumberFormat="1" applyFill="1" applyBorder="1" applyAlignment="1">
      <alignment wrapText="1"/>
    </xf>
    <xf numFmtId="9" fontId="4" fillId="9" borderId="15" xfId="2" applyNumberFormat="1" applyFill="1" applyBorder="1" applyAlignment="1">
      <alignment horizontal="center" vertical="center"/>
    </xf>
    <xf numFmtId="0" fontId="37" fillId="9" borderId="16" xfId="2" applyFont="1" applyFill="1" applyBorder="1" applyAlignment="1">
      <alignment horizontal="center" vertical="center"/>
    </xf>
    <xf numFmtId="0" fontId="37" fillId="9" borderId="59" xfId="2" applyFont="1" applyFill="1" applyBorder="1" applyAlignment="1">
      <alignment horizontal="center" vertical="center"/>
    </xf>
    <xf numFmtId="0" fontId="4" fillId="9" borderId="15" xfId="2" applyFill="1" applyBorder="1"/>
    <xf numFmtId="0" fontId="4" fillId="9" borderId="15" xfId="2" applyFill="1" applyBorder="1" applyAlignment="1">
      <alignment wrapText="1"/>
    </xf>
    <xf numFmtId="0" fontId="10" fillId="25" borderId="56" xfId="2" applyFont="1" applyFill="1" applyBorder="1" applyAlignment="1">
      <alignment vertical="center"/>
    </xf>
    <xf numFmtId="0" fontId="37" fillId="25" borderId="53" xfId="2" applyFont="1" applyFill="1" applyBorder="1" applyAlignment="1">
      <alignment horizontal="center" vertical="center"/>
    </xf>
    <xf numFmtId="0" fontId="37" fillId="25" borderId="54" xfId="2" applyFont="1" applyFill="1" applyBorder="1" applyAlignment="1">
      <alignment horizontal="center" vertical="center"/>
    </xf>
    <xf numFmtId="0" fontId="37" fillId="25" borderId="55" xfId="2" applyFont="1" applyFill="1" applyBorder="1" applyAlignment="1">
      <alignment horizontal="center" vertical="center"/>
    </xf>
    <xf numFmtId="0" fontId="37" fillId="25" borderId="56" xfId="2" applyFont="1" applyFill="1" applyBorder="1" applyAlignment="1">
      <alignment horizontal="center" vertical="center"/>
    </xf>
    <xf numFmtId="0" fontId="4" fillId="25" borderId="53" xfId="2" applyFill="1" applyBorder="1"/>
    <xf numFmtId="0" fontId="4" fillId="25" borderId="55" xfId="2" applyFill="1" applyBorder="1"/>
    <xf numFmtId="0" fontId="10" fillId="25" borderId="59" xfId="2" applyFont="1" applyFill="1" applyBorder="1" applyAlignment="1">
      <alignment vertical="center"/>
    </xf>
    <xf numFmtId="0" fontId="37" fillId="25" borderId="15" xfId="2" applyFont="1" applyFill="1" applyBorder="1" applyAlignment="1">
      <alignment horizontal="center" vertical="center"/>
    </xf>
    <xf numFmtId="0" fontId="37" fillId="25" borderId="16" xfId="2" applyFont="1" applyFill="1" applyBorder="1" applyAlignment="1">
      <alignment horizontal="center" vertical="center"/>
    </xf>
    <xf numFmtId="0" fontId="37" fillId="25" borderId="59" xfId="2" applyFont="1" applyFill="1" applyBorder="1" applyAlignment="1">
      <alignment horizontal="center" vertical="center"/>
    </xf>
    <xf numFmtId="0" fontId="4" fillId="25" borderId="15" xfId="2" applyFill="1" applyBorder="1"/>
    <xf numFmtId="0" fontId="4" fillId="25" borderId="16" xfId="2" applyFill="1" applyBorder="1"/>
    <xf numFmtId="0" fontId="4" fillId="25" borderId="15" xfId="2" applyFill="1" applyBorder="1" applyAlignment="1">
      <alignment wrapText="1"/>
    </xf>
    <xf numFmtId="0" fontId="4" fillId="25" borderId="16" xfId="2" applyFill="1" applyBorder="1" applyAlignment="1">
      <alignment wrapText="1"/>
    </xf>
    <xf numFmtId="9" fontId="4" fillId="25" borderId="16" xfId="2" applyNumberFormat="1" applyFill="1" applyBorder="1" applyAlignment="1">
      <alignment horizontal="center" vertical="center"/>
    </xf>
    <xf numFmtId="44" fontId="45" fillId="0" borderId="1" xfId="0" applyNumberFormat="1" applyFont="1" applyBorder="1"/>
    <xf numFmtId="44" fontId="25" fillId="0" borderId="1" xfId="0" applyNumberFormat="1" applyFont="1" applyBorder="1"/>
    <xf numFmtId="44" fontId="46" fillId="0" borderId="1" xfId="0" applyNumberFormat="1" applyFont="1" applyBorder="1"/>
    <xf numFmtId="44" fontId="10" fillId="0" borderId="1" xfId="0" applyNumberFormat="1" applyFont="1" applyBorder="1"/>
    <xf numFmtId="44" fontId="10" fillId="26" borderId="1" xfId="0" applyNumberFormat="1" applyFont="1" applyFill="1" applyBorder="1"/>
    <xf numFmtId="9" fontId="0" fillId="0" borderId="7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45" fillId="0" borderId="0" xfId="0" applyFont="1"/>
    <xf numFmtId="44" fontId="45" fillId="0" borderId="0" xfId="0" applyNumberFormat="1" applyFont="1"/>
    <xf numFmtId="0" fontId="25" fillId="0" borderId="0" xfId="0" applyFont="1"/>
    <xf numFmtId="44" fontId="25" fillId="0" borderId="0" xfId="0" applyNumberFormat="1" applyFont="1"/>
    <xf numFmtId="0" fontId="46" fillId="0" borderId="0" xfId="0" applyFont="1"/>
    <xf numFmtId="44" fontId="46" fillId="0" borderId="0" xfId="0" applyNumberFormat="1" applyFont="1"/>
    <xf numFmtId="0" fontId="10" fillId="0" borderId="0" xfId="0" applyFont="1"/>
    <xf numFmtId="44" fontId="10" fillId="0" borderId="0" xfId="0" applyNumberFormat="1" applyFont="1"/>
    <xf numFmtId="44" fontId="0" fillId="0" borderId="3" xfId="12" applyFont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2" fillId="3" borderId="1" xfId="13" applyFont="1" applyFill="1" applyBorder="1" applyAlignment="1">
      <alignment horizontal="center" wrapText="1"/>
    </xf>
    <xf numFmtId="0" fontId="2" fillId="2" borderId="1" xfId="14" applyFont="1" applyBorder="1"/>
    <xf numFmtId="0" fontId="2" fillId="2" borderId="1" xfId="14" applyFont="1" applyBorder="1" applyAlignment="1">
      <alignment horizontal="left"/>
    </xf>
    <xf numFmtId="0" fontId="2" fillId="2" borderId="1" xfId="14" applyFont="1" applyBorder="1" applyAlignment="1">
      <alignment horizontal="center"/>
    </xf>
    <xf numFmtId="0" fontId="2" fillId="2" borderId="1" xfId="15" applyFont="1" applyBorder="1"/>
    <xf numFmtId="0" fontId="2" fillId="2" borderId="1" xfId="15" applyFont="1" applyBorder="1" applyAlignment="1">
      <alignment horizontal="left"/>
    </xf>
    <xf numFmtId="0" fontId="2" fillId="2" borderId="1" xfId="15" applyFont="1" applyBorder="1" applyAlignment="1">
      <alignment horizontal="center"/>
    </xf>
    <xf numFmtId="46" fontId="2" fillId="2" borderId="1" xfId="14" applyNumberFormat="1" applyFont="1" applyBorder="1" applyAlignment="1">
      <alignment horizontal="left"/>
    </xf>
    <xf numFmtId="3" fontId="2" fillId="2" borderId="1" xfId="14" applyNumberFormat="1" applyFont="1" applyBorder="1" applyAlignment="1">
      <alignment horizontal="left"/>
    </xf>
    <xf numFmtId="44" fontId="6" fillId="0" borderId="31" xfId="12" applyFont="1" applyBorder="1" applyAlignment="1">
      <alignment horizontal="center"/>
    </xf>
    <xf numFmtId="44" fontId="28" fillId="0" borderId="37" xfId="12" applyFont="1" applyBorder="1" applyAlignment="1">
      <alignment horizontal="center"/>
    </xf>
    <xf numFmtId="44" fontId="28" fillId="0" borderId="40" xfId="12" applyFont="1" applyBorder="1" applyAlignment="1">
      <alignment horizontal="center"/>
    </xf>
    <xf numFmtId="44" fontId="27" fillId="0" borderId="10" xfId="12" applyFont="1" applyBorder="1"/>
    <xf numFmtId="44" fontId="27" fillId="0" borderId="6" xfId="12" applyFont="1" applyBorder="1"/>
    <xf numFmtId="165" fontId="15" fillId="20" borderId="1" xfId="8" applyFont="1" applyFill="1" applyBorder="1" applyAlignment="1">
      <alignment horizontal="center" wrapText="1"/>
    </xf>
    <xf numFmtId="0" fontId="15" fillId="0" borderId="48" xfId="6" applyFont="1" applyFill="1" applyBorder="1" applyAlignment="1">
      <alignment horizontal="center"/>
    </xf>
    <xf numFmtId="1" fontId="15" fillId="0" borderId="3" xfId="6" applyNumberFormat="1" applyFont="1" applyFill="1" applyBorder="1" applyAlignment="1">
      <alignment horizontal="center"/>
    </xf>
    <xf numFmtId="1" fontId="8" fillId="0" borderId="45" xfId="0" applyNumberFormat="1" applyFont="1" applyBorder="1"/>
    <xf numFmtId="0" fontId="47" fillId="0" borderId="10" xfId="0" applyFont="1" applyBorder="1"/>
    <xf numFmtId="1" fontId="0" fillId="27" borderId="3" xfId="0" applyNumberFormat="1" applyFill="1" applyBorder="1" applyAlignment="1">
      <alignment horizontal="center"/>
    </xf>
    <xf numFmtId="0" fontId="0" fillId="27" borderId="3" xfId="0" applyFill="1" applyBorder="1"/>
    <xf numFmtId="44" fontId="0" fillId="27" borderId="3" xfId="12" applyFont="1" applyFill="1" applyBorder="1" applyAlignment="1">
      <alignment horizontal="center" vertical="center"/>
    </xf>
    <xf numFmtId="44" fontId="33" fillId="0" borderId="6" xfId="0" applyNumberFormat="1" applyFont="1" applyBorder="1"/>
    <xf numFmtId="44" fontId="33" fillId="0" borderId="34" xfId="0" applyNumberFormat="1" applyFont="1" applyBorder="1"/>
    <xf numFmtId="44" fontId="33" fillId="0" borderId="26" xfId="0" applyNumberFormat="1" applyFont="1" applyBorder="1"/>
    <xf numFmtId="44" fontId="33" fillId="0" borderId="3" xfId="0" applyNumberFormat="1" applyFont="1" applyBorder="1"/>
    <xf numFmtId="0" fontId="48" fillId="5" borderId="23" xfId="0" applyFont="1" applyFill="1" applyBorder="1" applyAlignment="1">
      <alignment horizontal="right" vertical="center" wrapText="1"/>
    </xf>
    <xf numFmtId="0" fontId="48" fillId="28" borderId="22" xfId="0" applyFont="1" applyFill="1" applyBorder="1" applyAlignment="1">
      <alignment horizontal="justify" vertical="center" wrapText="1"/>
    </xf>
    <xf numFmtId="0" fontId="49" fillId="0" borderId="22" xfId="0" applyFont="1" applyBorder="1" applyAlignment="1">
      <alignment horizontal="justify" vertical="center" wrapText="1"/>
    </xf>
    <xf numFmtId="44" fontId="46" fillId="0" borderId="3" xfId="0" applyNumberFormat="1" applyFont="1" applyBorder="1"/>
    <xf numFmtId="8" fontId="10" fillId="4" borderId="22" xfId="0" applyNumberFormat="1" applyFont="1" applyFill="1" applyBorder="1" applyAlignment="1">
      <alignment horizontal="right" vertical="center"/>
    </xf>
    <xf numFmtId="8" fontId="0" fillId="4" borderId="22" xfId="0" applyNumberFormat="1" applyFill="1" applyBorder="1" applyAlignment="1">
      <alignment horizontal="right" vertical="center"/>
    </xf>
    <xf numFmtId="0" fontId="30" fillId="19" borderId="3" xfId="0" applyFont="1" applyFill="1" applyBorder="1" applyAlignment="1">
      <alignment horizontal="left" vertical="center" wrapText="1"/>
    </xf>
    <xf numFmtId="166" fontId="30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66" fontId="30" fillId="0" borderId="8" xfId="0" applyNumberFormat="1" applyFont="1" applyBorder="1" applyAlignment="1">
      <alignment horizontal="center" vertical="center" wrapText="1"/>
    </xf>
    <xf numFmtId="165" fontId="16" fillId="20" borderId="45" xfId="8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 wrapText="1"/>
    </xf>
    <xf numFmtId="165" fontId="15" fillId="18" borderId="3" xfId="8" applyFont="1" applyFill="1" applyBorder="1" applyAlignment="1">
      <alignment horizontal="center" vertical="center" wrapText="1"/>
    </xf>
    <xf numFmtId="165" fontId="15" fillId="18" borderId="1" xfId="8" applyFont="1" applyFill="1" applyBorder="1" applyAlignment="1">
      <alignment horizontal="center" vertical="center" wrapTex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3" xfId="0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/>
    </xf>
    <xf numFmtId="167" fontId="30" fillId="0" borderId="3" xfId="0" applyNumberFormat="1" applyFont="1" applyBorder="1" applyAlignment="1">
      <alignment horizontal="center" vertical="center" wrapText="1"/>
    </xf>
    <xf numFmtId="167" fontId="30" fillId="0" borderId="0" xfId="0" applyNumberFormat="1" applyFont="1" applyAlignment="1">
      <alignment horizontal="center" vertical="center" wrapText="1"/>
    </xf>
    <xf numFmtId="167" fontId="30" fillId="0" borderId="8" xfId="0" applyNumberFormat="1" applyFont="1" applyBorder="1" applyAlignment="1">
      <alignment horizontal="center" vertical="center" wrapText="1"/>
    </xf>
    <xf numFmtId="165" fontId="50" fillId="20" borderId="45" xfId="8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center" vertical="center" wrapText="1"/>
    </xf>
    <xf numFmtId="0" fontId="15" fillId="2" borderId="3" xfId="6" applyFont="1" applyBorder="1" applyAlignment="1">
      <alignment horizontal="center"/>
    </xf>
    <xf numFmtId="0" fontId="25" fillId="21" borderId="3" xfId="6" applyFont="1" applyFill="1" applyBorder="1" applyAlignment="1">
      <alignment horizontal="center"/>
    </xf>
    <xf numFmtId="0" fontId="25" fillId="21" borderId="6" xfId="6" applyFont="1" applyFill="1" applyBorder="1" applyAlignment="1">
      <alignment horizontal="center"/>
    </xf>
    <xf numFmtId="0" fontId="0" fillId="21" borderId="3" xfId="0" applyFill="1" applyBorder="1" applyAlignment="1">
      <alignment horizontal="center" vertical="center" wrapText="1"/>
    </xf>
    <xf numFmtId="0" fontId="4" fillId="21" borderId="3" xfId="0" applyFont="1" applyFill="1" applyBorder="1" applyAlignment="1">
      <alignment wrapText="1"/>
    </xf>
    <xf numFmtId="0" fontId="4" fillId="21" borderId="64" xfId="0" applyFont="1" applyFill="1" applyBorder="1" applyAlignment="1">
      <alignment wrapText="1"/>
    </xf>
    <xf numFmtId="0" fontId="25" fillId="21" borderId="64" xfId="6" applyFont="1" applyFill="1" applyBorder="1" applyAlignment="1">
      <alignment horizontal="center"/>
    </xf>
    <xf numFmtId="0" fontId="25" fillId="21" borderId="63" xfId="6" applyFont="1" applyFill="1" applyBorder="1" applyAlignment="1">
      <alignment horizontal="center"/>
    </xf>
    <xf numFmtId="9" fontId="4" fillId="22" borderId="6" xfId="2" applyNumberFormat="1" applyFill="1" applyBorder="1" applyAlignment="1">
      <alignment horizontal="center" vertical="center" wrapText="1"/>
    </xf>
    <xf numFmtId="0" fontId="37" fillId="22" borderId="42" xfId="2" applyFont="1" applyFill="1" applyBorder="1" applyAlignment="1">
      <alignment horizontal="center" vertical="center"/>
    </xf>
    <xf numFmtId="0" fontId="4" fillId="22" borderId="41" xfId="2" applyFill="1" applyBorder="1"/>
    <xf numFmtId="0" fontId="4" fillId="22" borderId="42" xfId="2" applyFill="1" applyBorder="1"/>
    <xf numFmtId="0" fontId="37" fillId="22" borderId="3" xfId="2" applyFont="1" applyFill="1" applyBorder="1" applyAlignment="1">
      <alignment horizontal="center" vertical="center"/>
    </xf>
    <xf numFmtId="0" fontId="4" fillId="25" borderId="41" xfId="2" applyFill="1" applyBorder="1"/>
    <xf numFmtId="0" fontId="4" fillId="25" borderId="42" xfId="2" applyFill="1" applyBorder="1"/>
    <xf numFmtId="0" fontId="37" fillId="25" borderId="13" xfId="2" applyFont="1" applyFill="1" applyBorder="1" applyAlignment="1">
      <alignment horizontal="center" vertical="center"/>
    </xf>
    <xf numFmtId="0" fontId="37" fillId="25" borderId="14" xfId="2" applyFont="1" applyFill="1" applyBorder="1" applyAlignment="1">
      <alignment horizontal="center" vertical="center"/>
    </xf>
    <xf numFmtId="0" fontId="37" fillId="25" borderId="17" xfId="2" applyFont="1" applyFill="1" applyBorder="1" applyAlignment="1">
      <alignment horizontal="center" vertical="center"/>
    </xf>
    <xf numFmtId="0" fontId="4" fillId="25" borderId="17" xfId="2" applyFill="1" applyBorder="1"/>
    <xf numFmtId="0" fontId="0" fillId="25" borderId="13" xfId="2" applyFont="1" applyFill="1" applyBorder="1" applyAlignment="1">
      <alignment wrapText="1"/>
    </xf>
    <xf numFmtId="0" fontId="4" fillId="9" borderId="41" xfId="2" applyFill="1" applyBorder="1"/>
    <xf numFmtId="0" fontId="0" fillId="6" borderId="13" xfId="2" applyFont="1" applyFill="1" applyBorder="1" applyAlignment="1">
      <alignment wrapText="1"/>
    </xf>
    <xf numFmtId="0" fontId="0" fillId="9" borderId="41" xfId="2" applyFont="1" applyFill="1" applyBorder="1" applyAlignment="1">
      <alignment vertical="center" wrapText="1"/>
    </xf>
    <xf numFmtId="0" fontId="4" fillId="2" borderId="3" xfId="0" applyFont="1" applyFill="1" applyBorder="1"/>
    <xf numFmtId="0" fontId="13" fillId="17" borderId="7" xfId="0" applyFont="1" applyFill="1" applyBorder="1" applyAlignment="1">
      <alignment horizontal="center" wrapText="1"/>
    </xf>
    <xf numFmtId="0" fontId="13" fillId="17" borderId="3" xfId="0" applyFont="1" applyFill="1" applyBorder="1" applyAlignment="1">
      <alignment horizontal="center" wrapText="1"/>
    </xf>
    <xf numFmtId="0" fontId="0" fillId="17" borderId="3" xfId="0" applyFill="1" applyBorder="1" applyAlignment="1">
      <alignment horizontal="center" vertical="center" wrapText="1"/>
    </xf>
    <xf numFmtId="0" fontId="0" fillId="22" borderId="15" xfId="2" applyFont="1" applyFill="1" applyBorder="1" applyAlignment="1">
      <alignment wrapText="1"/>
    </xf>
    <xf numFmtId="0" fontId="0" fillId="22" borderId="16" xfId="2" applyFont="1" applyFill="1" applyBorder="1" applyAlignment="1">
      <alignment wrapText="1"/>
    </xf>
    <xf numFmtId="0" fontId="0" fillId="25" borderId="15" xfId="2" applyFont="1" applyFill="1" applyBorder="1"/>
    <xf numFmtId="0" fontId="0" fillId="25" borderId="16" xfId="2" applyFont="1" applyFill="1" applyBorder="1"/>
    <xf numFmtId="0" fontId="6" fillId="2" borderId="3" xfId="8" applyNumberFormat="1" applyFont="1" applyFill="1" applyBorder="1" applyAlignment="1">
      <alignment horizontal="center" wrapText="1"/>
    </xf>
    <xf numFmtId="1" fontId="15" fillId="2" borderId="3" xfId="6" applyNumberFormat="1" applyFont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25" fillId="2" borderId="45" xfId="0" applyFont="1" applyFill="1" applyBorder="1"/>
    <xf numFmtId="164" fontId="25" fillId="2" borderId="3" xfId="8" applyNumberFormat="1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5" fillId="2" borderId="3" xfId="6" applyFont="1" applyBorder="1" applyAlignment="1">
      <alignment horizontal="center"/>
    </xf>
    <xf numFmtId="0" fontId="25" fillId="2" borderId="3" xfId="0" applyFont="1" applyFill="1" applyBorder="1" applyAlignment="1">
      <alignment horizontal="left"/>
    </xf>
    <xf numFmtId="44" fontId="25" fillId="2" borderId="3" xfId="12" applyFont="1" applyFill="1" applyBorder="1" applyAlignment="1">
      <alignment horizontal="center"/>
    </xf>
    <xf numFmtId="165" fontId="25" fillId="2" borderId="3" xfId="8" applyFont="1" applyFill="1" applyBorder="1" applyAlignment="1">
      <alignment wrapText="1"/>
    </xf>
    <xf numFmtId="44" fontId="25" fillId="2" borderId="3" xfId="12" applyFont="1" applyFill="1" applyBorder="1"/>
    <xf numFmtId="0" fontId="9" fillId="2" borderId="7" xfId="2" applyFont="1" applyBorder="1" applyAlignment="1">
      <alignment horizontal="center" vertical="center"/>
    </xf>
    <xf numFmtId="0" fontId="9" fillId="2" borderId="3" xfId="2" applyFont="1" applyBorder="1" applyAlignment="1">
      <alignment horizontal="center" vertical="center"/>
    </xf>
    <xf numFmtId="44" fontId="4" fillId="0" borderId="0" xfId="0" applyNumberFormat="1" applyFont="1"/>
    <xf numFmtId="44" fontId="30" fillId="14" borderId="3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165" fontId="33" fillId="20" borderId="3" xfId="8" applyFont="1" applyFill="1" applyBorder="1" applyAlignment="1">
      <alignment horizontal="center" wrapText="1"/>
    </xf>
    <xf numFmtId="165" fontId="25" fillId="0" borderId="48" xfId="8" applyFont="1" applyFill="1" applyBorder="1" applyAlignment="1">
      <alignment wrapText="1"/>
    </xf>
    <xf numFmtId="14" fontId="6" fillId="0" borderId="3" xfId="8" applyNumberFormat="1" applyFont="1" applyFill="1" applyBorder="1" applyAlignment="1">
      <alignment horizontal="center" wrapText="1"/>
    </xf>
    <xf numFmtId="14" fontId="6" fillId="2" borderId="3" xfId="8" applyNumberFormat="1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14" fontId="6" fillId="0" borderId="3" xfId="8" applyNumberFormat="1" applyFont="1" applyFill="1" applyBorder="1" applyAlignment="1" applyProtection="1">
      <alignment horizontal="center" wrapText="1"/>
    </xf>
    <xf numFmtId="14" fontId="53" fillId="0" borderId="3" xfId="8" applyNumberFormat="1" applyFont="1" applyFill="1" applyBorder="1" applyAlignment="1">
      <alignment horizontal="center" wrapText="1"/>
    </xf>
    <xf numFmtId="0" fontId="6" fillId="0" borderId="3" xfId="8" applyNumberFormat="1" applyFont="1" applyFill="1" applyBorder="1" applyAlignment="1">
      <alignment horizontal="center" wrapText="1"/>
    </xf>
    <xf numFmtId="0" fontId="9" fillId="0" borderId="59" xfId="0" applyFont="1" applyBorder="1" applyAlignment="1">
      <alignment horizontal="center" vertical="center"/>
    </xf>
    <xf numFmtId="8" fontId="0" fillId="2" borderId="0" xfId="2" applyNumberFormat="1" applyFont="1"/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8" fontId="0" fillId="0" borderId="0" xfId="2" applyNumberFormat="1" applyFont="1" applyFill="1"/>
    <xf numFmtId="0" fontId="15" fillId="0" borderId="6" xfId="6" applyFont="1" applyFill="1" applyBorder="1" applyAlignment="1">
      <alignment horizontal="center"/>
    </xf>
    <xf numFmtId="1" fontId="8" fillId="0" borderId="0" xfId="0" applyNumberFormat="1" applyFont="1" applyBorder="1"/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44" fontId="33" fillId="2" borderId="34" xfId="0" applyNumberFormat="1" applyFont="1" applyFill="1" applyBorder="1"/>
    <xf numFmtId="8" fontId="33" fillId="0" borderId="3" xfId="0" applyNumberFormat="1" applyFont="1" applyBorder="1"/>
    <xf numFmtId="9" fontId="4" fillId="22" borderId="3" xfId="2" applyNumberFormat="1" applyFill="1" applyBorder="1" applyAlignment="1">
      <alignment horizontal="center" vertical="center"/>
    </xf>
    <xf numFmtId="9" fontId="4" fillId="22" borderId="3" xfId="2" applyNumberFormat="1" applyFill="1" applyBorder="1" applyAlignment="1">
      <alignment horizontal="center" vertical="center" wrapText="1"/>
    </xf>
    <xf numFmtId="0" fontId="37" fillId="25" borderId="3" xfId="2" applyFont="1" applyFill="1" applyBorder="1" applyAlignment="1">
      <alignment horizontal="center" vertical="center"/>
    </xf>
    <xf numFmtId="0" fontId="4" fillId="25" borderId="41" xfId="2" applyFill="1" applyBorder="1" applyAlignment="1">
      <alignment wrapText="1"/>
    </xf>
    <xf numFmtId="9" fontId="4" fillId="9" borderId="3" xfId="2" applyNumberFormat="1" applyFill="1" applyBorder="1" applyAlignment="1">
      <alignment horizontal="center" vertical="center"/>
    </xf>
    <xf numFmtId="0" fontId="37" fillId="7" borderId="15" xfId="2" applyFont="1" applyFill="1" applyBorder="1" applyAlignment="1">
      <alignment horizontal="center" vertical="center"/>
    </xf>
    <xf numFmtId="0" fontId="37" fillId="7" borderId="3" xfId="2" applyFont="1" applyFill="1" applyBorder="1" applyAlignment="1">
      <alignment horizontal="center" vertical="center"/>
    </xf>
    <xf numFmtId="0" fontId="37" fillId="7" borderId="16" xfId="2" applyFont="1" applyFill="1" applyBorder="1" applyAlignment="1">
      <alignment horizontal="center" vertical="center"/>
    </xf>
    <xf numFmtId="0" fontId="37" fillId="7" borderId="13" xfId="2" applyFont="1" applyFill="1" applyBorder="1" applyAlignment="1">
      <alignment horizontal="center" vertical="center"/>
    </xf>
    <xf numFmtId="0" fontId="37" fillId="7" borderId="14" xfId="2" applyFont="1" applyFill="1" applyBorder="1" applyAlignment="1">
      <alignment horizontal="center" vertical="center"/>
    </xf>
    <xf numFmtId="0" fontId="37" fillId="7" borderId="17" xfId="2" applyFont="1" applyFill="1" applyBorder="1" applyAlignment="1">
      <alignment horizontal="center" vertical="center"/>
    </xf>
    <xf numFmtId="9" fontId="0" fillId="7" borderId="3" xfId="2" applyNumberFormat="1" applyFont="1" applyFill="1" applyBorder="1" applyAlignment="1">
      <alignment horizontal="center" vertical="center"/>
    </xf>
    <xf numFmtId="9" fontId="0" fillId="7" borderId="14" xfId="2" applyNumberFormat="1" applyFont="1" applyFill="1" applyBorder="1" applyAlignment="1">
      <alignment horizontal="center" vertical="center"/>
    </xf>
    <xf numFmtId="9" fontId="0" fillId="25" borderId="3" xfId="2" applyNumberFormat="1" applyFont="1" applyFill="1" applyBorder="1" applyAlignment="1">
      <alignment horizontal="center" vertical="center"/>
    </xf>
    <xf numFmtId="9" fontId="0" fillId="25" borderId="14" xfId="2" applyNumberFormat="1" applyFont="1" applyFill="1" applyBorder="1" applyAlignment="1">
      <alignment horizontal="center" vertical="center"/>
    </xf>
    <xf numFmtId="0" fontId="37" fillId="2" borderId="67" xfId="2" applyFont="1" applyBorder="1" applyAlignment="1">
      <alignment horizontal="center" vertical="center"/>
    </xf>
    <xf numFmtId="0" fontId="10" fillId="5" borderId="0" xfId="0" applyFont="1" applyFill="1" applyBorder="1" applyAlignment="1">
      <alignment horizontal="right" vertical="center" wrapText="1"/>
    </xf>
    <xf numFmtId="0" fontId="5" fillId="0" borderId="0" xfId="2" applyFont="1" applyFill="1"/>
    <xf numFmtId="9" fontId="4" fillId="9" borderId="7" xfId="2" applyNumberFormat="1" applyFill="1" applyBorder="1" applyAlignment="1">
      <alignment horizontal="center" vertical="center"/>
    </xf>
    <xf numFmtId="0" fontId="30" fillId="19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0" fillId="0" borderId="3" xfId="0" applyFill="1" applyBorder="1"/>
    <xf numFmtId="44" fontId="0" fillId="0" borderId="0" xfId="0" applyNumberFormat="1"/>
    <xf numFmtId="0" fontId="37" fillId="29" borderId="53" xfId="2" applyFont="1" applyFill="1" applyBorder="1" applyAlignment="1">
      <alignment horizontal="center" vertical="center"/>
    </xf>
    <xf numFmtId="0" fontId="37" fillId="29" borderId="54" xfId="2" applyFont="1" applyFill="1" applyBorder="1" applyAlignment="1">
      <alignment horizontal="center" vertical="center"/>
    </xf>
    <xf numFmtId="0" fontId="37" fillId="29" borderId="55" xfId="2" applyFont="1" applyFill="1" applyBorder="1" applyAlignment="1">
      <alignment horizontal="center" vertical="center"/>
    </xf>
    <xf numFmtId="9" fontId="0" fillId="29" borderId="54" xfId="2" applyNumberFormat="1" applyFont="1" applyFill="1" applyBorder="1" applyAlignment="1">
      <alignment horizontal="center" vertical="center"/>
    </xf>
    <xf numFmtId="0" fontId="37" fillId="29" borderId="15" xfId="2" applyFont="1" applyFill="1" applyBorder="1" applyAlignment="1">
      <alignment horizontal="center" vertical="center"/>
    </xf>
    <xf numFmtId="0" fontId="37" fillId="29" borderId="3" xfId="2" applyFont="1" applyFill="1" applyBorder="1" applyAlignment="1">
      <alignment horizontal="center" vertical="center"/>
    </xf>
    <xf numFmtId="0" fontId="37" fillId="29" borderId="16" xfId="2" applyFont="1" applyFill="1" applyBorder="1" applyAlignment="1">
      <alignment horizontal="center" vertical="center"/>
    </xf>
    <xf numFmtId="9" fontId="0" fillId="29" borderId="3" xfId="2" applyNumberFormat="1" applyFont="1" applyFill="1" applyBorder="1" applyAlignment="1">
      <alignment horizontal="center" vertical="center"/>
    </xf>
    <xf numFmtId="0" fontId="37" fillId="29" borderId="13" xfId="2" applyFont="1" applyFill="1" applyBorder="1" applyAlignment="1">
      <alignment horizontal="center" vertical="center"/>
    </xf>
    <xf numFmtId="0" fontId="37" fillId="29" borderId="14" xfId="2" applyFont="1" applyFill="1" applyBorder="1" applyAlignment="1">
      <alignment horizontal="center" vertical="center"/>
    </xf>
    <xf numFmtId="0" fontId="37" fillId="29" borderId="17" xfId="2" applyFont="1" applyFill="1" applyBorder="1" applyAlignment="1">
      <alignment horizontal="center" vertical="center"/>
    </xf>
    <xf numFmtId="9" fontId="0" fillId="29" borderId="14" xfId="2" applyNumberFormat="1" applyFont="1" applyFill="1" applyBorder="1" applyAlignment="1">
      <alignment horizontal="center" vertical="center"/>
    </xf>
    <xf numFmtId="0" fontId="4" fillId="6" borderId="71" xfId="0" applyFont="1" applyFill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73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44" fontId="6" fillId="0" borderId="26" xfId="12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0" fontId="25" fillId="0" borderId="48" xfId="6" applyFont="1" applyFill="1" applyBorder="1" applyAlignment="1">
      <alignment horizontal="center"/>
    </xf>
    <xf numFmtId="0" fontId="25" fillId="21" borderId="48" xfId="6" applyFont="1" applyFill="1" applyBorder="1" applyAlignment="1">
      <alignment horizontal="center"/>
    </xf>
    <xf numFmtId="0" fontId="25" fillId="0" borderId="48" xfId="0" applyFont="1" applyBorder="1" applyAlignment="1">
      <alignment horizontal="left"/>
    </xf>
    <xf numFmtId="44" fontId="25" fillId="0" borderId="48" xfId="12" applyFont="1" applyFill="1" applyBorder="1" applyAlignment="1">
      <alignment horizontal="center"/>
    </xf>
    <xf numFmtId="165" fontId="4" fillId="14" borderId="48" xfId="8" applyFont="1" applyFill="1" applyBorder="1" applyAlignment="1">
      <alignment wrapText="1"/>
    </xf>
    <xf numFmtId="44" fontId="25" fillId="0" borderId="48" xfId="12" applyFont="1" applyFill="1" applyBorder="1"/>
    <xf numFmtId="44" fontId="25" fillId="14" borderId="48" xfId="12" applyFont="1" applyFill="1" applyBorder="1"/>
    <xf numFmtId="0" fontId="6" fillId="0" borderId="65" xfId="0" applyFont="1" applyBorder="1"/>
    <xf numFmtId="0" fontId="25" fillId="0" borderId="48" xfId="0" applyFont="1" applyBorder="1"/>
    <xf numFmtId="9" fontId="0" fillId="29" borderId="55" xfId="2" applyNumberFormat="1" applyFont="1" applyFill="1" applyBorder="1" applyAlignment="1">
      <alignment horizontal="center" vertical="center"/>
    </xf>
    <xf numFmtId="9" fontId="0" fillId="29" borderId="16" xfId="2" applyNumberFormat="1" applyFont="1" applyFill="1" applyBorder="1" applyAlignment="1">
      <alignment horizontal="center" vertical="center"/>
    </xf>
    <xf numFmtId="9" fontId="0" fillId="29" borderId="17" xfId="2" applyNumberFormat="1" applyFont="1" applyFill="1" applyBorder="1" applyAlignment="1">
      <alignment horizontal="center" vertical="center"/>
    </xf>
    <xf numFmtId="0" fontId="52" fillId="22" borderId="59" xfId="16" applyFill="1" applyBorder="1" applyAlignment="1">
      <alignment vertical="center"/>
    </xf>
    <xf numFmtId="0" fontId="52" fillId="22" borderId="34" xfId="16" applyFill="1" applyBorder="1" applyAlignment="1">
      <alignment vertical="center"/>
    </xf>
    <xf numFmtId="0" fontId="52" fillId="7" borderId="16" xfId="16" applyFill="1" applyBorder="1" applyAlignment="1">
      <alignment vertical="center"/>
    </xf>
    <xf numFmtId="0" fontId="52" fillId="7" borderId="42" xfId="16" applyFill="1" applyBorder="1" applyAlignment="1">
      <alignment vertical="center"/>
    </xf>
    <xf numFmtId="0" fontId="52" fillId="7" borderId="17" xfId="16" applyFill="1" applyBorder="1" applyAlignment="1">
      <alignment vertical="center"/>
    </xf>
    <xf numFmtId="0" fontId="52" fillId="9" borderId="55" xfId="16" applyFill="1" applyBorder="1" applyAlignment="1">
      <alignment horizontal="right" vertical="center"/>
    </xf>
    <xf numFmtId="0" fontId="52" fillId="9" borderId="16" xfId="16" applyFill="1" applyBorder="1" applyAlignment="1">
      <alignment horizontal="right" vertical="center"/>
    </xf>
    <xf numFmtId="0" fontId="52" fillId="25" borderId="59" xfId="16" applyFill="1" applyBorder="1" applyAlignment="1">
      <alignment vertical="center"/>
    </xf>
    <xf numFmtId="0" fontId="52" fillId="25" borderId="34" xfId="16" applyFill="1" applyBorder="1" applyAlignment="1">
      <alignment vertical="center"/>
    </xf>
    <xf numFmtId="0" fontId="52" fillId="25" borderId="17" xfId="16" applyFill="1" applyBorder="1" applyAlignment="1">
      <alignment vertical="center"/>
    </xf>
    <xf numFmtId="0" fontId="52" fillId="29" borderId="55" xfId="16" applyFill="1" applyBorder="1" applyAlignment="1">
      <alignment horizontal="right" vertical="center" wrapText="1"/>
    </xf>
    <xf numFmtId="0" fontId="52" fillId="29" borderId="16" xfId="16" applyFill="1" applyBorder="1" applyAlignment="1">
      <alignment vertical="center"/>
    </xf>
    <xf numFmtId="0" fontId="52" fillId="29" borderId="17" xfId="16" applyFill="1" applyBorder="1" applyAlignment="1">
      <alignment vertical="center"/>
    </xf>
    <xf numFmtId="0" fontId="37" fillId="29" borderId="51" xfId="2" applyFont="1" applyFill="1" applyBorder="1" applyAlignment="1">
      <alignment horizontal="center" vertical="center"/>
    </xf>
    <xf numFmtId="0" fontId="37" fillId="29" borderId="80" xfId="2" applyFont="1" applyFill="1" applyBorder="1" applyAlignment="1">
      <alignment horizontal="center" vertical="center"/>
    </xf>
    <xf numFmtId="0" fontId="37" fillId="29" borderId="81" xfId="2" applyFont="1" applyFill="1" applyBorder="1" applyAlignment="1">
      <alignment horizontal="center" vertical="center"/>
    </xf>
    <xf numFmtId="0" fontId="0" fillId="2" borderId="68" xfId="2" applyFont="1" applyBorder="1" applyAlignment="1">
      <alignment vertical="center"/>
    </xf>
    <xf numFmtId="0" fontId="4" fillId="2" borderId="69" xfId="2" applyBorder="1" applyAlignment="1">
      <alignment vertical="center"/>
    </xf>
    <xf numFmtId="0" fontId="4" fillId="2" borderId="70" xfId="2" applyBorder="1" applyAlignment="1">
      <alignment vertical="center"/>
    </xf>
    <xf numFmtId="0" fontId="4" fillId="2" borderId="67" xfId="2" applyBorder="1" applyAlignment="1">
      <alignment horizontal="center" vertical="center"/>
    </xf>
    <xf numFmtId="9" fontId="10" fillId="2" borderId="67" xfId="2" applyNumberFormat="1" applyFont="1" applyBorder="1" applyAlignment="1">
      <alignment horizontal="center" vertical="center"/>
    </xf>
    <xf numFmtId="0" fontId="54" fillId="2" borderId="67" xfId="2" applyFont="1" applyBorder="1" applyAlignment="1">
      <alignment horizontal="center" vertical="center"/>
    </xf>
    <xf numFmtId="0" fontId="56" fillId="29" borderId="33" xfId="16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/>
    </xf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10" fillId="6" borderId="17" xfId="2" applyFont="1" applyFill="1" applyBorder="1" applyAlignment="1">
      <alignment vertical="center"/>
    </xf>
    <xf numFmtId="0" fontId="30" fillId="19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44" fontId="33" fillId="0" borderId="34" xfId="0" applyNumberFormat="1" applyFont="1" applyFill="1" applyBorder="1"/>
    <xf numFmtId="0" fontId="5" fillId="2" borderId="0" xfId="0" applyFont="1" applyFill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44" fontId="33" fillId="0" borderId="6" xfId="0" applyNumberFormat="1" applyFont="1" applyFill="1" applyBorder="1"/>
    <xf numFmtId="44" fontId="33" fillId="0" borderId="3" xfId="0" applyNumberFormat="1" applyFont="1" applyFill="1" applyBorder="1"/>
    <xf numFmtId="0" fontId="30" fillId="14" borderId="59" xfId="0" applyFont="1" applyFill="1" applyBorder="1" applyAlignment="1">
      <alignment horizontal="center" vertical="center" wrapText="1"/>
    </xf>
    <xf numFmtId="44" fontId="30" fillId="14" borderId="59" xfId="0" applyNumberFormat="1" applyFont="1" applyFill="1" applyBorder="1" applyAlignment="1">
      <alignment horizontal="center" vertical="center" wrapText="1"/>
    </xf>
    <xf numFmtId="167" fontId="30" fillId="14" borderId="59" xfId="0" applyNumberFormat="1" applyFont="1" applyFill="1" applyBorder="1" applyAlignment="1">
      <alignment horizontal="center" vertical="center" wrapText="1"/>
    </xf>
    <xf numFmtId="44" fontId="30" fillId="0" borderId="82" xfId="0" applyNumberFormat="1" applyFont="1" applyBorder="1" applyAlignment="1">
      <alignment horizontal="right" vertical="center" wrapText="1"/>
    </xf>
    <xf numFmtId="44" fontId="30" fillId="22" borderId="82" xfId="0" applyNumberFormat="1" applyFont="1" applyFill="1" applyBorder="1" applyAlignment="1">
      <alignment horizontal="center" vertical="center" wrapText="1"/>
    </xf>
    <xf numFmtId="0" fontId="32" fillId="22" borderId="0" xfId="0" applyFont="1" applyFill="1" applyAlignment="1">
      <alignment horizontal="left" vertical="center"/>
    </xf>
    <xf numFmtId="0" fontId="31" fillId="22" borderId="0" xfId="0" applyFont="1" applyFill="1" applyAlignment="1">
      <alignment horizontal="left" vertical="center" wrapText="1"/>
    </xf>
    <xf numFmtId="165" fontId="57" fillId="20" borderId="3" xfId="8" applyFont="1" applyFill="1" applyBorder="1" applyAlignment="1">
      <alignment horizontal="center" wrapText="1"/>
    </xf>
    <xf numFmtId="8" fontId="0" fillId="25" borderId="0" xfId="2" applyNumberFormat="1" applyFont="1" applyFill="1"/>
    <xf numFmtId="0" fontId="30" fillId="19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10" fillId="29" borderId="57" xfId="2" applyFont="1" applyFill="1" applyBorder="1" applyAlignment="1">
      <alignment horizontal="center" vertical="center" wrapText="1"/>
    </xf>
    <xf numFmtId="0" fontId="0" fillId="29" borderId="58" xfId="0" applyFill="1" applyBorder="1" applyAlignment="1">
      <alignment horizontal="center" vertical="center" wrapText="1"/>
    </xf>
    <xf numFmtId="0" fontId="0" fillId="29" borderId="60" xfId="0" applyFill="1" applyBorder="1" applyAlignment="1">
      <alignment horizontal="center" vertical="center" wrapText="1"/>
    </xf>
    <xf numFmtId="0" fontId="0" fillId="29" borderId="75" xfId="2" applyFont="1" applyFill="1" applyBorder="1" applyAlignment="1">
      <alignment horizontal="center" vertical="center" wrapText="1"/>
    </xf>
    <xf numFmtId="0" fontId="0" fillId="29" borderId="76" xfId="2" applyFont="1" applyFill="1" applyBorder="1" applyAlignment="1">
      <alignment horizontal="center" vertical="center" wrapText="1"/>
    </xf>
    <xf numFmtId="0" fontId="0" fillId="29" borderId="21" xfId="2" applyFont="1" applyFill="1" applyBorder="1" applyAlignment="1">
      <alignment horizontal="center" vertical="center" wrapText="1"/>
    </xf>
    <xf numFmtId="0" fontId="0" fillId="29" borderId="77" xfId="2" applyFont="1" applyFill="1" applyBorder="1" applyAlignment="1">
      <alignment horizontal="center" vertical="center" wrapText="1"/>
    </xf>
    <xf numFmtId="0" fontId="0" fillId="29" borderId="78" xfId="2" applyFont="1" applyFill="1" applyBorder="1" applyAlignment="1">
      <alignment horizontal="center" vertical="center" wrapText="1"/>
    </xf>
    <xf numFmtId="0" fontId="0" fillId="29" borderId="79" xfId="2" applyFont="1" applyFill="1" applyBorder="1" applyAlignment="1">
      <alignment horizontal="center" vertical="center" wrapText="1"/>
    </xf>
    <xf numFmtId="0" fontId="4" fillId="2" borderId="68" xfId="2" applyBorder="1" applyAlignment="1">
      <alignment horizontal="left" vertical="center" wrapText="1"/>
    </xf>
    <xf numFmtId="0" fontId="4" fillId="2" borderId="69" xfId="2" applyBorder="1" applyAlignment="1">
      <alignment horizontal="left" vertical="center" wrapText="1"/>
    </xf>
    <xf numFmtId="0" fontId="4" fillId="2" borderId="70" xfId="2" applyBorder="1" applyAlignment="1">
      <alignment horizontal="left" vertical="center" wrapText="1"/>
    </xf>
    <xf numFmtId="0" fontId="9" fillId="2" borderId="49" xfId="2" applyFont="1" applyBorder="1" applyAlignment="1">
      <alignment horizontal="center"/>
    </xf>
    <xf numFmtId="0" fontId="36" fillId="2" borderId="51" xfId="2" applyFont="1" applyBorder="1" applyAlignment="1">
      <alignment horizontal="center"/>
    </xf>
    <xf numFmtId="0" fontId="36" fillId="2" borderId="52" xfId="2" applyFont="1" applyBorder="1" applyAlignment="1">
      <alignment horizontal="center"/>
    </xf>
    <xf numFmtId="0" fontId="39" fillId="2" borderId="53" xfId="2" applyFont="1" applyBorder="1" applyAlignment="1">
      <alignment horizontal="center"/>
    </xf>
    <xf numFmtId="0" fontId="39" fillId="2" borderId="54" xfId="2" applyFont="1" applyBorder="1" applyAlignment="1">
      <alignment horizontal="center"/>
    </xf>
    <xf numFmtId="0" fontId="39" fillId="2" borderId="55" xfId="2" applyFont="1" applyBorder="1" applyAlignment="1">
      <alignment horizontal="center"/>
    </xf>
    <xf numFmtId="0" fontId="40" fillId="2" borderId="53" xfId="2" applyFont="1" applyBorder="1" applyAlignment="1">
      <alignment horizontal="center"/>
    </xf>
    <xf numFmtId="0" fontId="40" fillId="2" borderId="54" xfId="2" applyFont="1" applyBorder="1" applyAlignment="1">
      <alignment horizontal="center"/>
    </xf>
    <xf numFmtId="0" fontId="40" fillId="2" borderId="55" xfId="2" applyFont="1" applyBorder="1" applyAlignment="1">
      <alignment horizontal="center"/>
    </xf>
    <xf numFmtId="0" fontId="41" fillId="2" borderId="53" xfId="2" applyFont="1" applyBorder="1" applyAlignment="1">
      <alignment horizontal="center"/>
    </xf>
    <xf numFmtId="0" fontId="41" fillId="2" borderId="54" xfId="2" applyFont="1" applyBorder="1" applyAlignment="1">
      <alignment horizontal="center"/>
    </xf>
    <xf numFmtId="0" fontId="41" fillId="2" borderId="55" xfId="2" applyFont="1" applyBorder="1" applyAlignment="1">
      <alignment horizontal="center"/>
    </xf>
    <xf numFmtId="0" fontId="42" fillId="2" borderId="53" xfId="2" applyFont="1" applyBorder="1" applyAlignment="1">
      <alignment horizontal="center"/>
    </xf>
    <xf numFmtId="0" fontId="42" fillId="2" borderId="54" xfId="2" applyFont="1" applyBorder="1" applyAlignment="1">
      <alignment horizontal="center"/>
    </xf>
    <xf numFmtId="0" fontId="42" fillId="2" borderId="55" xfId="2" applyFont="1" applyBorder="1" applyAlignment="1">
      <alignment horizontal="center"/>
    </xf>
    <xf numFmtId="0" fontId="43" fillId="2" borderId="53" xfId="2" applyFont="1" applyBorder="1" applyAlignment="1">
      <alignment horizontal="center"/>
    </xf>
    <xf numFmtId="0" fontId="43" fillId="2" borderId="54" xfId="2" applyFont="1" applyBorder="1" applyAlignment="1">
      <alignment horizontal="center"/>
    </xf>
    <xf numFmtId="0" fontId="43" fillId="2" borderId="56" xfId="2" applyFont="1" applyBorder="1" applyAlignment="1">
      <alignment horizontal="center"/>
    </xf>
    <xf numFmtId="0" fontId="36" fillId="2" borderId="53" xfId="2" applyFont="1" applyBorder="1" applyAlignment="1">
      <alignment horizontal="center"/>
    </xf>
    <xf numFmtId="0" fontId="36" fillId="2" borderId="55" xfId="2" applyFont="1" applyBorder="1" applyAlignment="1">
      <alignment horizontal="center"/>
    </xf>
    <xf numFmtId="0" fontId="10" fillId="22" borderId="57" xfId="2" applyFont="1" applyFill="1" applyBorder="1" applyAlignment="1">
      <alignment horizontal="center" vertical="center" wrapText="1"/>
    </xf>
    <xf numFmtId="0" fontId="10" fillId="22" borderId="58" xfId="2" applyFont="1" applyFill="1" applyBorder="1" applyAlignment="1">
      <alignment horizontal="center" vertical="center" wrapText="1"/>
    </xf>
    <xf numFmtId="0" fontId="10" fillId="22" borderId="60" xfId="2" applyFont="1" applyFill="1" applyBorder="1" applyAlignment="1">
      <alignment horizontal="center" vertical="center" wrapText="1"/>
    </xf>
    <xf numFmtId="0" fontId="10" fillId="25" borderId="57" xfId="2" applyFont="1" applyFill="1" applyBorder="1" applyAlignment="1">
      <alignment horizontal="center" vertical="center" wrapText="1"/>
    </xf>
    <xf numFmtId="0" fontId="10" fillId="25" borderId="58" xfId="2" applyFont="1" applyFill="1" applyBorder="1" applyAlignment="1">
      <alignment horizontal="center" vertical="center" wrapText="1"/>
    </xf>
    <xf numFmtId="0" fontId="10" fillId="25" borderId="60" xfId="2" applyFont="1" applyFill="1" applyBorder="1" applyAlignment="1">
      <alignment horizontal="center" vertical="center" wrapText="1"/>
    </xf>
    <xf numFmtId="0" fontId="10" fillId="9" borderId="57" xfId="2" applyFont="1" applyFill="1" applyBorder="1" applyAlignment="1">
      <alignment horizontal="center" vertical="center" wrapText="1"/>
    </xf>
    <xf numFmtId="0" fontId="10" fillId="9" borderId="58" xfId="2" applyFont="1" applyFill="1" applyBorder="1" applyAlignment="1">
      <alignment horizontal="center" vertical="center" wrapText="1"/>
    </xf>
    <xf numFmtId="0" fontId="10" fillId="9" borderId="60" xfId="2" applyFont="1" applyFill="1" applyBorder="1" applyAlignment="1">
      <alignment horizontal="center" vertical="center" wrapText="1"/>
    </xf>
    <xf numFmtId="0" fontId="10" fillId="7" borderId="58" xfId="2" applyFont="1" applyFill="1" applyBorder="1" applyAlignment="1">
      <alignment horizontal="center" vertical="center" wrapText="1"/>
    </xf>
    <xf numFmtId="0" fontId="10" fillId="7" borderId="60" xfId="2" applyFont="1" applyFill="1" applyBorder="1" applyAlignment="1">
      <alignment horizontal="center" vertical="center" wrapText="1"/>
    </xf>
    <xf numFmtId="0" fontId="0" fillId="7" borderId="25" xfId="2" applyFont="1" applyFill="1" applyBorder="1" applyAlignment="1">
      <alignment horizontal="left" vertical="center" wrapText="1"/>
    </xf>
    <xf numFmtId="0" fontId="0" fillId="7" borderId="66" xfId="2" applyFont="1" applyFill="1" applyBorder="1" applyAlignment="1">
      <alignment horizontal="left" vertical="center" wrapText="1"/>
    </xf>
    <xf numFmtId="44" fontId="31" fillId="14" borderId="3" xfId="12" applyFont="1" applyFill="1" applyBorder="1" applyAlignment="1" applyProtection="1">
      <alignment horizontal="center" vertical="center" wrapText="1"/>
      <protection hidden="1"/>
    </xf>
    <xf numFmtId="0" fontId="30" fillId="0" borderId="59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0" fontId="12" fillId="19" borderId="50" xfId="0" applyFont="1" applyFill="1" applyBorder="1" applyAlignment="1">
      <alignment horizontal="center" vertical="center" wrapText="1"/>
    </xf>
    <xf numFmtId="0" fontId="12" fillId="19" borderId="23" xfId="0" applyFont="1" applyFill="1" applyBorder="1" applyAlignment="1">
      <alignment horizontal="center" vertical="center" wrapText="1"/>
    </xf>
    <xf numFmtId="0" fontId="11" fillId="15" borderId="28" xfId="4" applyFont="1" applyFill="1" applyBorder="1" applyAlignment="1">
      <alignment horizontal="left"/>
    </xf>
    <xf numFmtId="0" fontId="11" fillId="15" borderId="29" xfId="4" applyFont="1" applyFill="1" applyBorder="1" applyAlignment="1">
      <alignment horizontal="left"/>
    </xf>
    <xf numFmtId="0" fontId="11" fillId="15" borderId="30" xfId="4" applyFont="1" applyFill="1" applyBorder="1" applyAlignment="1">
      <alignment horizontal="left"/>
    </xf>
    <xf numFmtId="0" fontId="24" fillId="15" borderId="28" xfId="4" applyFont="1" applyFill="1" applyBorder="1" applyAlignment="1">
      <alignment horizontal="left"/>
    </xf>
    <xf numFmtId="0" fontId="24" fillId="15" borderId="29" xfId="4" applyFont="1" applyFill="1" applyBorder="1" applyAlignment="1">
      <alignment horizontal="left"/>
    </xf>
    <xf numFmtId="0" fontId="24" fillId="15" borderId="30" xfId="4" applyFont="1" applyFill="1" applyBorder="1" applyAlignment="1">
      <alignment horizontal="left"/>
    </xf>
    <xf numFmtId="0" fontId="18" fillId="0" borderId="3" xfId="0" applyFont="1" applyBorder="1" applyAlignment="1">
      <alignment horizontal="center" vertical="center" wrapText="1"/>
    </xf>
    <xf numFmtId="9" fontId="31" fillId="14" borderId="3" xfId="3" applyFont="1" applyFill="1" applyBorder="1" applyAlignment="1" applyProtection="1">
      <alignment horizontal="center" vertical="center" wrapText="1"/>
      <protection hidden="1"/>
    </xf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14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25" xfId="0" applyFont="1" applyBorder="1" applyAlignment="1">
      <alignment horizontal="left"/>
    </xf>
    <xf numFmtId="0" fontId="8" fillId="0" borderId="8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22" fillId="0" borderId="27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52" fillId="0" borderId="3" xfId="16" applyBorder="1" applyAlignment="1">
      <alignment horizont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9" fillId="17" borderId="28" xfId="0" applyFont="1" applyFill="1" applyBorder="1" applyAlignment="1">
      <alignment horizontal="center" vertical="center"/>
    </xf>
    <xf numFmtId="0" fontId="29" fillId="17" borderId="29" xfId="0" applyFont="1" applyFill="1" applyBorder="1" applyAlignment="1">
      <alignment horizontal="center" vertical="center"/>
    </xf>
    <xf numFmtId="0" fontId="29" fillId="17" borderId="30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30" fillId="19" borderId="59" xfId="0" applyFont="1" applyFill="1" applyBorder="1" applyAlignment="1">
      <alignment horizontal="left" vertical="center" wrapText="1"/>
    </xf>
    <xf numFmtId="0" fontId="30" fillId="19" borderId="7" xfId="0" applyFont="1" applyFill="1" applyBorder="1" applyAlignment="1">
      <alignment horizontal="left" vertical="center" wrapText="1"/>
    </xf>
    <xf numFmtId="9" fontId="31" fillId="14" borderId="59" xfId="3" applyFont="1" applyFill="1" applyBorder="1" applyAlignment="1" applyProtection="1">
      <alignment horizontal="center" vertical="center" wrapText="1"/>
      <protection hidden="1"/>
    </xf>
    <xf numFmtId="9" fontId="31" fillId="14" borderId="7" xfId="3" applyFont="1" applyFill="1" applyBorder="1" applyAlignment="1" applyProtection="1">
      <alignment horizontal="center" vertical="center" wrapText="1"/>
      <protection hidden="1"/>
    </xf>
    <xf numFmtId="44" fontId="31" fillId="14" borderId="59" xfId="12" applyFont="1" applyFill="1" applyBorder="1" applyAlignment="1" applyProtection="1">
      <alignment horizontal="center" vertical="center" wrapText="1"/>
      <protection hidden="1"/>
    </xf>
    <xf numFmtId="44" fontId="31" fillId="14" borderId="7" xfId="12" applyFont="1" applyFill="1" applyBorder="1" applyAlignment="1" applyProtection="1">
      <alignment horizontal="center" vertical="center" wrapText="1"/>
      <protection hidden="1"/>
    </xf>
    <xf numFmtId="0" fontId="18" fillId="0" borderId="59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9" fillId="17" borderId="21" xfId="0" applyFont="1" applyFill="1" applyBorder="1" applyAlignment="1">
      <alignment horizontal="center" vertical="center"/>
    </xf>
    <xf numFmtId="0" fontId="29" fillId="17" borderId="49" xfId="0" applyFont="1" applyFill="1" applyBorder="1" applyAlignment="1">
      <alignment horizontal="center" vertical="center"/>
    </xf>
    <xf numFmtId="0" fontId="29" fillId="17" borderId="22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 vertical="center" wrapText="1"/>
    </xf>
    <xf numFmtId="0" fontId="0" fillId="5" borderId="21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</cellXfs>
  <cellStyles count="17">
    <cellStyle name="Collegamento ipertestuale" xfId="16" builtinId="8"/>
    <cellStyle name="Migliaia 2" xfId="5" xr:uid="{00000000-0005-0000-0000-000000000000}"/>
    <cellStyle name="Normale" xfId="0" builtinId="0"/>
    <cellStyle name="Normale 2" xfId="2" xr:uid="{00000000-0005-0000-0000-000002000000}"/>
    <cellStyle name="Normale 3" xfId="7" xr:uid="{00000000-0005-0000-0000-000003000000}"/>
    <cellStyle name="Normale 4" xfId="10" xr:uid="{00000000-0005-0000-0000-000004000000}"/>
    <cellStyle name="Normale_11-05-2015" xfId="6" xr:uid="{00000000-0005-0000-0000-000005000000}"/>
    <cellStyle name="Normale_Comuni" xfId="1" xr:uid="{00000000-0005-0000-0000-000006000000}"/>
    <cellStyle name="Normale_Foglio1" xfId="13" xr:uid="{00000000-0005-0000-0000-000007000000}"/>
    <cellStyle name="Normale_Foglio1_1" xfId="14" xr:uid="{00000000-0005-0000-0000-000008000000}"/>
    <cellStyle name="Normale_Foglio1_1 2" xfId="15" xr:uid="{00000000-0005-0000-0000-000009000000}"/>
    <cellStyle name="Percentuale" xfId="3" builtinId="5"/>
    <cellStyle name="Percentuale 2" xfId="9" xr:uid="{00000000-0005-0000-0000-00000B000000}"/>
    <cellStyle name="Titolo" xfId="4" builtinId="15"/>
    <cellStyle name="Titolo 5" xfId="11" xr:uid="{00000000-0005-0000-0000-00000D000000}"/>
    <cellStyle name="Valuta" xfId="12" builtinId="4"/>
    <cellStyle name="Valuta 2" xfId="8" xr:uid="{00000000-0005-0000-0000-00000F000000}"/>
  </cellStyles>
  <dxfs count="1339"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EECD8"/>
      <color rgb="FFFFFFCC"/>
      <color rgb="FF3399FF"/>
      <color rgb="FF0099FF"/>
      <color rgb="FFFDF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84790</xdr:rowOff>
    </xdr:from>
    <xdr:to>
      <xdr:col>2</xdr:col>
      <xdr:colOff>2621</xdr:colOff>
      <xdr:row>0</xdr:row>
      <xdr:rowOff>550768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F8AED3B-AC36-446E-9A0A-A89B1EF55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2059" y="84790"/>
          <a:ext cx="1814612" cy="4659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126B1C9B-08B2-4150-A935-E9F6F151B1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3F4FF04-E7CF-46D3-909C-DAA027A02415}"/>
            </a:ext>
          </a:extLst>
        </xdr:cNvPr>
        <xdr:cNvSpPr/>
      </xdr:nvSpPr>
      <xdr:spPr>
        <a:xfrm>
          <a:off x="17596394" y="34823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B29C29E8-08F2-40E1-9EA8-57AD7495B2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7B393A1B-103F-4CDC-BFCD-63BB9D8E06A6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80FBE68-BAAA-4537-A7EC-ACCDD2217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F11CAF8-3CC4-4A54-A853-49AD6CD9742C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9B4D367B-05A8-47F9-B342-C011B0CBD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8F47906-E182-4069-9AE2-BA6E5F59B7F2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CF152292-3C04-4B9D-840C-F2312F520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4E55030-DAF6-4318-BBE5-442B1F2BD398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F8D831C-634F-4017-B62C-294D6AC52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F376281A-D0E5-4E98-889F-EC4ECC831FA2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0A442A6-57CF-4DD4-B991-1D553413A1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81F86D0A-35A9-4643-845E-66DEB50C1448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B321D61-7FBE-4E72-A262-D8C8C6535C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E31C51D-F979-4B7F-9A77-23802DA2F75C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0EC1582-891B-413C-B925-57ED02865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52A882C-7C71-49B5-9CFA-DFDFE0824BEE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A90065F-C709-4183-97B7-15E721C2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4DE4C83-251C-4FF3-A134-2F8C9EBE41F6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09533CA-E766-4FDC-ABCC-D6776AF166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0678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AC5540EB-591B-46E0-8E1E-FAF9DED163C7}"/>
            </a:ext>
          </a:extLst>
        </xdr:cNvPr>
        <xdr:cNvSpPr/>
      </xdr:nvSpPr>
      <xdr:spPr>
        <a:xfrm>
          <a:off x="17229818" y="2939143"/>
          <a:ext cx="4487182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3A05699-F953-41EC-8E27-7196479BF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6932104-E517-4DBD-A1F9-7526DD0B7333}"/>
            </a:ext>
          </a:extLst>
        </xdr:cNvPr>
        <xdr:cNvSpPr/>
      </xdr:nvSpPr>
      <xdr:spPr>
        <a:xfrm>
          <a:off x="17596394" y="34823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D996251-D166-4511-88F5-D81D4741B5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D1A62A4-97F2-44BF-BF69-C5D26AE90FDD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FDCF6AFC-C25A-413B-9789-058F99A02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2D69AB0-65D1-4784-9AEA-A296B4C4FE23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E52098A-4468-4D05-B26D-71EB4026AB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40EE9F2-7980-4236-B57C-C85F9F76FF7A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86BE1A46-D01E-4092-9216-B3599F7C74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F53A700-BE43-4929-8BAD-E23EF1F1C40D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77F6309-1EB8-43FE-95AD-C3B2BF460D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43C0944-F9F7-4128-BF37-AF8A32F6B10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9E36322D-47FA-4F25-AF5D-D74E64F4A7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A376623B-973B-4D9B-B7B8-CE7C1F4903AB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B473E26-A265-4464-928D-79F4AB5E0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D32C02B-843F-4EB9-B709-0B052897229D}"/>
            </a:ext>
          </a:extLst>
        </xdr:cNvPr>
        <xdr:cNvSpPr/>
      </xdr:nvSpPr>
      <xdr:spPr>
        <a:xfrm>
          <a:off x="17177294" y="34061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CA22C19-90F5-4037-9671-15C460B13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3ECE5803-E6B9-49B7-BB55-CEB411E29B25}"/>
            </a:ext>
          </a:extLst>
        </xdr:cNvPr>
        <xdr:cNvSpPr/>
      </xdr:nvSpPr>
      <xdr:spPr>
        <a:xfrm>
          <a:off x="17177294" y="34061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BD1C0F3-C2AD-4ABB-81EE-04DDD7076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274C503-2019-4143-8195-4D0534D7F6E2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6053EE3-A445-450E-AAFB-914AFABA90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BBC0AFD-2E84-401F-9984-110F77FC4EF4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8AFA1A96-22F9-41D2-9C9D-1625A664F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0EABE78-9061-4958-A4D6-C901AD3F3ABE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C669C5D-40AE-4524-9F39-12EEAF03A5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6B38B58-9C33-4368-8020-C7C3A42C5961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18C989B-2918-41D7-8F6A-618830B5E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2F8A49A-69BD-4ECE-83B9-D83179D078CF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B23A5C01-E5D9-4D9D-AC18-4F9C9E224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BB36255-5CCD-4B96-BDFF-B79EA446CC79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1E5B2539-9CF6-4612-93AD-B36180A53B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BB2090EC-2ABC-4F84-AFC2-6C78D6BA43F0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5CEB28B-6323-4280-9996-A26F9A4C6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E68F7B0-19B0-41F3-B12D-72BE611B4D48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54EC252-7C34-4E5F-BDAA-002B273942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C6260AC-2EE0-450D-931C-1E1DFE0337B8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35B9568-FC17-49A3-9B1A-DD27ADA53C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79B404E-6D41-4C08-A2C8-0E8AC5BDFC13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C8774FC2-4C37-449B-B9E4-6BE0E152E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C174353-4E92-4E49-8463-0DEE979BE27F}"/>
            </a:ext>
          </a:extLst>
        </xdr:cNvPr>
        <xdr:cNvSpPr/>
      </xdr:nvSpPr>
      <xdr:spPr>
        <a:xfrm>
          <a:off x="18546989" y="41433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4F25486D-5DF8-47E6-B072-9EECDD89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56E74F4-6EC5-4678-B653-779E0CD4EF8C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AB775BA-1A71-4054-B184-D28FE9F031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61BD26E-B337-473D-84DA-580E18D42E9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AE07392-9109-4479-914E-1AA8267E6A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89479DE1-6C4E-4195-BA01-E89D3BD995E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F5293865-153F-453C-87B1-25014E1D5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C9894D5D-AB89-4042-84B3-C8840929E56B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4DF3A006-8E20-4466-BCBB-E586A97DB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759AB0EB-9B5F-437A-8C64-4669A0CA25F4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DF57BB99-776E-4957-97C4-5FBA56206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F01E7FD5-381D-4A06-A7BB-76061008DF52}"/>
            </a:ext>
          </a:extLst>
        </xdr:cNvPr>
        <xdr:cNvSpPr/>
      </xdr:nvSpPr>
      <xdr:spPr>
        <a:xfrm>
          <a:off x="18546989" y="3838575"/>
          <a:ext cx="89571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_baglieri/Desktop/format_Piano_Investimento/Piano%20investimento%20di%20Bacino%202018_2025%20(Ripristinato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1%20-%20Cop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"/>
      <sheetName val="DM 223_2018"/>
      <sheetName val="DM 223_2019"/>
      <sheetName val="DM 223_2020"/>
      <sheetName val="DM 223_2021"/>
      <sheetName val="DM 223_2022"/>
      <sheetName val="DM 223_2023"/>
      <sheetName val="DM 223_2024"/>
      <sheetName val="DM 223_2025"/>
      <sheetName val="DM 223_2026"/>
      <sheetName val="DM 81_2019"/>
      <sheetName val="DM 81_2020"/>
      <sheetName val="DM 81_2021"/>
      <sheetName val="DM 81_2022"/>
      <sheetName val="DM 81_2023"/>
      <sheetName val="DM 81_2024"/>
      <sheetName val="DM 81_2025"/>
      <sheetName val="DM 81_2026"/>
      <sheetName val="DM 315_2022"/>
      <sheetName val="DM 315_2023"/>
      <sheetName val="DM 315_2024"/>
      <sheetName val="DM 315_2025"/>
      <sheetName val="DM 315_2026"/>
      <sheetName val="DM 256_2022"/>
      <sheetName val="DM 256_2023"/>
      <sheetName val="DM 256_2024"/>
      <sheetName val="DM 256_2025"/>
      <sheetName val="DM 256_2026"/>
      <sheetName val="Assegnazione fondi"/>
      <sheetName val="Aziende"/>
      <sheetName val="TettiDGR300"/>
      <sheetName val="TettiDGR1233"/>
      <sheetName val="DGRtetto"/>
      <sheetName val="Infrastrutture"/>
      <sheetName val="Targhe"/>
    </sheetNames>
    <sheetDataSet>
      <sheetData sheetId="0"/>
      <sheetData sheetId="1">
        <row r="7">
          <cell r="B7">
            <v>268073.24310010666</v>
          </cell>
        </row>
        <row r="8">
          <cell r="B8">
            <v>0.8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DGR1233_2021</v>
          </cell>
        </row>
        <row r="3">
          <cell r="B3" t="str">
            <v>DGR300_2023</v>
          </cell>
        </row>
      </sheetData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  <sheetName val="Tetti"/>
      <sheetName val="Foglio1"/>
      <sheetName val="Assegnazione fondi"/>
      <sheetName val="Targh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</sheetNames>
    <sheetDataSet>
      <sheetData sheetId="0">
        <row r="22">
          <cell r="K22">
            <v>508826.6399999999</v>
          </cell>
        </row>
        <row r="27">
          <cell r="L27">
            <v>508826.6399999999</v>
          </cell>
        </row>
        <row r="91">
          <cell r="I91">
            <v>78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  <sheetName val="Q Priorita 2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C388-0592-4960-91C0-DD9652610A1F}">
  <sheetPr codeName="Foglio29">
    <tabColor rgb="FFFFFF00"/>
  </sheetPr>
  <dimension ref="A1:T53"/>
  <sheetViews>
    <sheetView tabSelected="1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E2"/>
    </sheetView>
  </sheetViews>
  <sheetFormatPr defaultColWidth="8.7109375" defaultRowHeight="15" x14ac:dyDescent="0.25"/>
  <cols>
    <col min="1" max="1" width="15.7109375" style="146" customWidth="1"/>
    <col min="2" max="2" width="13.140625" style="146" customWidth="1"/>
    <col min="3" max="3" width="5.7109375" style="146" customWidth="1"/>
    <col min="4" max="4" width="10.5703125" style="146" customWidth="1"/>
    <col min="5" max="5" width="6" style="146" customWidth="1"/>
    <col min="6" max="6" width="5.42578125" style="146" customWidth="1"/>
    <col min="7" max="7" width="10.85546875" style="146" customWidth="1"/>
    <col min="8" max="8" width="6.140625" style="146" customWidth="1"/>
    <col min="9" max="11" width="6.28515625" style="146" customWidth="1"/>
    <col min="12" max="12" width="7.140625" style="146" customWidth="1"/>
    <col min="13" max="13" width="6.7109375" style="146" customWidth="1"/>
    <col min="14" max="14" width="6.85546875" style="146" customWidth="1"/>
    <col min="15" max="15" width="8" style="146" customWidth="1"/>
    <col min="16" max="16" width="7.7109375" style="146" customWidth="1"/>
    <col min="17" max="17" width="7.140625" style="146" customWidth="1"/>
    <col min="18" max="18" width="23.7109375" style="146" customWidth="1"/>
    <col min="19" max="19" width="21.7109375" style="146" customWidth="1"/>
    <col min="20" max="20" width="17.7109375" style="146" customWidth="1"/>
    <col min="21" max="16384" width="8.7109375" style="146"/>
  </cols>
  <sheetData>
    <row r="1" spans="1:19" ht="48.4" customHeight="1" thickBot="1" x14ac:dyDescent="0.4">
      <c r="A1" s="465" t="s">
        <v>2171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</row>
    <row r="2" spans="1:19" ht="18.75" x14ac:dyDescent="0.3">
      <c r="A2" s="466" t="s">
        <v>2110</v>
      </c>
      <c r="B2" s="467"/>
      <c r="C2" s="468" t="s">
        <v>236</v>
      </c>
      <c r="D2" s="469"/>
      <c r="E2" s="470"/>
      <c r="F2" s="471" t="s">
        <v>237</v>
      </c>
      <c r="G2" s="472"/>
      <c r="H2" s="473"/>
      <c r="I2" s="474" t="s">
        <v>238</v>
      </c>
      <c r="J2" s="475"/>
      <c r="K2" s="476"/>
      <c r="L2" s="477" t="s">
        <v>239</v>
      </c>
      <c r="M2" s="478"/>
      <c r="N2" s="479"/>
      <c r="O2" s="480" t="s">
        <v>240</v>
      </c>
      <c r="P2" s="481"/>
      <c r="Q2" s="482"/>
      <c r="R2" s="483" t="s">
        <v>241</v>
      </c>
      <c r="S2" s="484"/>
    </row>
    <row r="3" spans="1:19" ht="64.900000000000006" customHeight="1" thickBot="1" x14ac:dyDescent="0.3">
      <c r="A3" s="147" t="s">
        <v>242</v>
      </c>
      <c r="B3" s="148" t="s">
        <v>243</v>
      </c>
      <c r="C3" s="166" t="s">
        <v>244</v>
      </c>
      <c r="D3" s="167" t="s">
        <v>245</v>
      </c>
      <c r="E3" s="168" t="s">
        <v>246</v>
      </c>
      <c r="F3" s="166" t="s">
        <v>244</v>
      </c>
      <c r="G3" s="167" t="s">
        <v>245</v>
      </c>
      <c r="H3" s="168" t="s">
        <v>246</v>
      </c>
      <c r="I3" s="166" t="s">
        <v>244</v>
      </c>
      <c r="J3" s="167" t="s">
        <v>245</v>
      </c>
      <c r="K3" s="168" t="s">
        <v>246</v>
      </c>
      <c r="L3" s="166" t="s">
        <v>244</v>
      </c>
      <c r="M3" s="167" t="s">
        <v>245</v>
      </c>
      <c r="N3" s="168" t="s">
        <v>246</v>
      </c>
      <c r="O3" s="166" t="s">
        <v>244</v>
      </c>
      <c r="P3" s="167" t="s">
        <v>245</v>
      </c>
      <c r="Q3" s="169" t="s">
        <v>246</v>
      </c>
      <c r="R3" s="170" t="s">
        <v>247</v>
      </c>
      <c r="S3" s="171" t="s">
        <v>246</v>
      </c>
    </row>
    <row r="4" spans="1:19" ht="33.4" customHeight="1" x14ac:dyDescent="0.25">
      <c r="A4" s="485" t="s">
        <v>100</v>
      </c>
      <c r="B4" s="149">
        <v>2018</v>
      </c>
      <c r="C4" s="150" t="s">
        <v>248</v>
      </c>
      <c r="D4" s="151" t="s">
        <v>248</v>
      </c>
      <c r="E4" s="152" t="s">
        <v>248</v>
      </c>
      <c r="F4" s="150" t="s">
        <v>248</v>
      </c>
      <c r="G4" s="151" t="s">
        <v>248</v>
      </c>
      <c r="H4" s="152" t="s">
        <v>248</v>
      </c>
      <c r="I4" s="150" t="s">
        <v>248</v>
      </c>
      <c r="J4" s="151" t="s">
        <v>248</v>
      </c>
      <c r="K4" s="152" t="s">
        <v>248</v>
      </c>
      <c r="L4" s="150" t="s">
        <v>248</v>
      </c>
      <c r="M4" s="151" t="s">
        <v>248</v>
      </c>
      <c r="N4" s="152" t="s">
        <v>248</v>
      </c>
      <c r="O4" s="150" t="s">
        <v>248</v>
      </c>
      <c r="P4" s="151" t="s">
        <v>248</v>
      </c>
      <c r="Q4" s="153" t="s">
        <v>248</v>
      </c>
      <c r="R4" s="154" t="s">
        <v>248</v>
      </c>
      <c r="S4" s="152" t="s">
        <v>248</v>
      </c>
    </row>
    <row r="5" spans="1:19" ht="33.4" customHeight="1" x14ac:dyDescent="0.25">
      <c r="A5" s="486"/>
      <c r="B5" s="405">
        <v>2019</v>
      </c>
      <c r="C5" s="155">
        <v>0.8</v>
      </c>
      <c r="D5" s="345">
        <v>0.8</v>
      </c>
      <c r="E5" s="156" t="s">
        <v>248</v>
      </c>
      <c r="F5" s="155">
        <v>0.8</v>
      </c>
      <c r="G5" s="345">
        <v>0.8</v>
      </c>
      <c r="H5" s="156" t="s">
        <v>248</v>
      </c>
      <c r="I5" s="155">
        <v>0.8</v>
      </c>
      <c r="J5" s="345">
        <v>0.8</v>
      </c>
      <c r="K5" s="157">
        <v>0.8</v>
      </c>
      <c r="L5" s="155">
        <v>0.8</v>
      </c>
      <c r="M5" s="287" t="s">
        <v>248</v>
      </c>
      <c r="N5" s="156" t="s">
        <v>248</v>
      </c>
      <c r="O5" s="155">
        <v>0.8</v>
      </c>
      <c r="P5" s="345">
        <v>0.8</v>
      </c>
      <c r="Q5" s="158" t="s">
        <v>248</v>
      </c>
      <c r="R5" s="159" t="s">
        <v>249</v>
      </c>
      <c r="S5" s="160" t="s">
        <v>249</v>
      </c>
    </row>
    <row r="6" spans="1:19" ht="33.4" customHeight="1" x14ac:dyDescent="0.25">
      <c r="A6" s="486"/>
      <c r="B6" s="405">
        <v>2020</v>
      </c>
      <c r="C6" s="155">
        <v>0.8</v>
      </c>
      <c r="D6" s="345">
        <v>0.8</v>
      </c>
      <c r="E6" s="156" t="s">
        <v>248</v>
      </c>
      <c r="F6" s="155">
        <v>0.8</v>
      </c>
      <c r="G6" s="345">
        <v>0.8</v>
      </c>
      <c r="H6" s="156" t="s">
        <v>248</v>
      </c>
      <c r="I6" s="155">
        <v>0.8</v>
      </c>
      <c r="J6" s="345">
        <v>0.8</v>
      </c>
      <c r="K6" s="157">
        <v>0.8</v>
      </c>
      <c r="L6" s="155">
        <v>0.8</v>
      </c>
      <c r="M6" s="287" t="s">
        <v>248</v>
      </c>
      <c r="N6" s="156" t="s">
        <v>248</v>
      </c>
      <c r="O6" s="155">
        <v>0.8</v>
      </c>
      <c r="P6" s="345">
        <v>0.8</v>
      </c>
      <c r="Q6" s="158" t="s">
        <v>248</v>
      </c>
      <c r="R6" s="161"/>
      <c r="S6" s="162"/>
    </row>
    <row r="7" spans="1:19" ht="33.4" customHeight="1" x14ac:dyDescent="0.25">
      <c r="A7" s="486"/>
      <c r="B7" s="405">
        <v>2021</v>
      </c>
      <c r="C7" s="163" t="s">
        <v>248</v>
      </c>
      <c r="D7" s="346" t="s">
        <v>250</v>
      </c>
      <c r="E7" s="156" t="s">
        <v>248</v>
      </c>
      <c r="F7" s="163" t="s">
        <v>248</v>
      </c>
      <c r="G7" s="346" t="s">
        <v>250</v>
      </c>
      <c r="H7" s="156" t="s">
        <v>248</v>
      </c>
      <c r="I7" s="155">
        <v>0.8</v>
      </c>
      <c r="J7" s="345">
        <v>0.8</v>
      </c>
      <c r="K7" s="157">
        <v>0.8</v>
      </c>
      <c r="L7" s="155">
        <v>0.8</v>
      </c>
      <c r="M7" s="287" t="s">
        <v>248</v>
      </c>
      <c r="N7" s="156" t="s">
        <v>248</v>
      </c>
      <c r="O7" s="155">
        <v>0.8</v>
      </c>
      <c r="P7" s="345">
        <v>0.8</v>
      </c>
      <c r="Q7" s="158" t="s">
        <v>248</v>
      </c>
      <c r="R7" s="159"/>
      <c r="S7" s="162"/>
    </row>
    <row r="8" spans="1:19" ht="33.4" customHeight="1" x14ac:dyDescent="0.25">
      <c r="A8" s="486"/>
      <c r="B8" s="405">
        <v>2022</v>
      </c>
      <c r="C8" s="163" t="s">
        <v>248</v>
      </c>
      <c r="D8" s="346" t="s">
        <v>250</v>
      </c>
      <c r="E8" s="156" t="s">
        <v>248</v>
      </c>
      <c r="F8" s="163" t="s">
        <v>248</v>
      </c>
      <c r="G8" s="346" t="s">
        <v>250</v>
      </c>
      <c r="H8" s="156" t="s">
        <v>248</v>
      </c>
      <c r="I8" s="155">
        <v>0.8</v>
      </c>
      <c r="J8" s="345">
        <v>0.8</v>
      </c>
      <c r="K8" s="156" t="s">
        <v>248</v>
      </c>
      <c r="L8" s="155">
        <v>0.8</v>
      </c>
      <c r="M8" s="287" t="s">
        <v>248</v>
      </c>
      <c r="N8" s="156" t="s">
        <v>248</v>
      </c>
      <c r="O8" s="155">
        <v>0.8</v>
      </c>
      <c r="P8" s="345">
        <v>0.8</v>
      </c>
      <c r="Q8" s="158" t="s">
        <v>248</v>
      </c>
      <c r="R8" s="159"/>
      <c r="S8" s="162"/>
    </row>
    <row r="9" spans="1:19" ht="33.4" customHeight="1" x14ac:dyDescent="0.25">
      <c r="A9" s="486"/>
      <c r="B9" s="405">
        <v>2023</v>
      </c>
      <c r="C9" s="163" t="s">
        <v>248</v>
      </c>
      <c r="D9" s="283" t="s">
        <v>250</v>
      </c>
      <c r="E9" s="156" t="s">
        <v>248</v>
      </c>
      <c r="F9" s="163" t="s">
        <v>248</v>
      </c>
      <c r="G9" s="346" t="s">
        <v>250</v>
      </c>
      <c r="H9" s="156" t="s">
        <v>248</v>
      </c>
      <c r="I9" s="155">
        <v>0.8</v>
      </c>
      <c r="J9" s="345">
        <v>0.8</v>
      </c>
      <c r="K9" s="156" t="s">
        <v>248</v>
      </c>
      <c r="L9" s="155">
        <v>0.8</v>
      </c>
      <c r="M9" s="287" t="s">
        <v>248</v>
      </c>
      <c r="N9" s="156" t="s">
        <v>248</v>
      </c>
      <c r="O9" s="155">
        <v>0.8</v>
      </c>
      <c r="P9" s="345">
        <v>0.8</v>
      </c>
      <c r="Q9" s="158" t="s">
        <v>248</v>
      </c>
      <c r="R9" s="302" t="s">
        <v>2120</v>
      </c>
      <c r="S9" s="303" t="s">
        <v>2121</v>
      </c>
    </row>
    <row r="10" spans="1:19" ht="33.4" customHeight="1" x14ac:dyDescent="0.25">
      <c r="A10" s="486"/>
      <c r="B10" s="406">
        <v>2024</v>
      </c>
      <c r="C10" s="163" t="s">
        <v>248</v>
      </c>
      <c r="D10" s="287" t="s">
        <v>248</v>
      </c>
      <c r="E10" s="284" t="s">
        <v>248</v>
      </c>
      <c r="F10" s="163" t="s">
        <v>248</v>
      </c>
      <c r="G10" s="287" t="s">
        <v>248</v>
      </c>
      <c r="H10" s="284" t="s">
        <v>248</v>
      </c>
      <c r="I10" s="155">
        <v>0.8</v>
      </c>
      <c r="J10" s="345">
        <v>0.8</v>
      </c>
      <c r="K10" s="157">
        <v>0.8</v>
      </c>
      <c r="L10" s="155">
        <v>0.9</v>
      </c>
      <c r="M10" s="345">
        <v>0.9</v>
      </c>
      <c r="N10" s="157">
        <v>0.9</v>
      </c>
      <c r="O10" s="155">
        <v>0.9</v>
      </c>
      <c r="P10" s="345">
        <v>0.9</v>
      </c>
      <c r="Q10" s="157">
        <v>0.9</v>
      </c>
      <c r="R10" s="285"/>
      <c r="S10" s="286"/>
    </row>
    <row r="11" spans="1:19" ht="33.4" customHeight="1" x14ac:dyDescent="0.25">
      <c r="A11" s="486"/>
      <c r="B11" s="406">
        <v>2025</v>
      </c>
      <c r="C11" s="163" t="s">
        <v>248</v>
      </c>
      <c r="D11" s="287" t="s">
        <v>248</v>
      </c>
      <c r="E11" s="284" t="s">
        <v>248</v>
      </c>
      <c r="F11" s="163" t="s">
        <v>248</v>
      </c>
      <c r="G11" s="287" t="s">
        <v>248</v>
      </c>
      <c r="H11" s="284" t="s">
        <v>248</v>
      </c>
      <c r="I11" s="155">
        <v>0.8</v>
      </c>
      <c r="J11" s="345">
        <v>0.8</v>
      </c>
      <c r="K11" s="157">
        <v>0.8</v>
      </c>
      <c r="L11" s="155">
        <v>0.9</v>
      </c>
      <c r="M11" s="345">
        <v>0.9</v>
      </c>
      <c r="N11" s="157">
        <v>0.9</v>
      </c>
      <c r="O11" s="155">
        <v>0.9</v>
      </c>
      <c r="P11" s="345">
        <v>0.9</v>
      </c>
      <c r="Q11" s="157">
        <v>0.9</v>
      </c>
      <c r="R11" s="285"/>
      <c r="S11" s="286"/>
    </row>
    <row r="12" spans="1:19" ht="33.4" customHeight="1" x14ac:dyDescent="0.25">
      <c r="A12" s="486"/>
      <c r="B12" s="406">
        <v>2026</v>
      </c>
      <c r="C12" s="163" t="s">
        <v>248</v>
      </c>
      <c r="D12" s="287" t="s">
        <v>248</v>
      </c>
      <c r="E12" s="284" t="s">
        <v>248</v>
      </c>
      <c r="F12" s="163" t="s">
        <v>248</v>
      </c>
      <c r="G12" s="287" t="s">
        <v>248</v>
      </c>
      <c r="H12" s="284" t="s">
        <v>248</v>
      </c>
      <c r="I12" s="155">
        <v>0.8</v>
      </c>
      <c r="J12" s="345">
        <v>0.8</v>
      </c>
      <c r="K12" s="157">
        <v>0.8</v>
      </c>
      <c r="L12" s="155">
        <v>0.9</v>
      </c>
      <c r="M12" s="345">
        <v>0.9</v>
      </c>
      <c r="N12" s="157">
        <v>0.9</v>
      </c>
      <c r="O12" s="155">
        <v>0.9</v>
      </c>
      <c r="P12" s="345">
        <v>0.9</v>
      </c>
      <c r="Q12" s="157">
        <v>0.9</v>
      </c>
      <c r="R12" s="285"/>
      <c r="S12" s="286"/>
    </row>
    <row r="13" spans="1:19" ht="33.4" customHeight="1" x14ac:dyDescent="0.25">
      <c r="A13" s="486"/>
      <c r="B13" s="406">
        <v>2027</v>
      </c>
      <c r="C13" s="163" t="s">
        <v>248</v>
      </c>
      <c r="D13" s="287" t="s">
        <v>248</v>
      </c>
      <c r="E13" s="284" t="s">
        <v>248</v>
      </c>
      <c r="F13" s="163" t="s">
        <v>248</v>
      </c>
      <c r="G13" s="287" t="s">
        <v>248</v>
      </c>
      <c r="H13" s="284" t="s">
        <v>248</v>
      </c>
      <c r="I13" s="155">
        <v>0.8</v>
      </c>
      <c r="J13" s="345">
        <v>0.8</v>
      </c>
      <c r="K13" s="156" t="s">
        <v>248</v>
      </c>
      <c r="L13" s="155">
        <v>0.9</v>
      </c>
      <c r="M13" s="345">
        <v>0.9</v>
      </c>
      <c r="N13" s="156" t="s">
        <v>248</v>
      </c>
      <c r="O13" s="155">
        <v>0.9</v>
      </c>
      <c r="P13" s="345">
        <v>0.9</v>
      </c>
      <c r="Q13" s="156" t="s">
        <v>248</v>
      </c>
      <c r="R13" s="285"/>
      <c r="S13" s="286"/>
    </row>
    <row r="14" spans="1:19" ht="33.4" customHeight="1" x14ac:dyDescent="0.25">
      <c r="A14" s="486"/>
      <c r="B14" s="406">
        <v>2028</v>
      </c>
      <c r="C14" s="163" t="s">
        <v>248</v>
      </c>
      <c r="D14" s="287" t="s">
        <v>248</v>
      </c>
      <c r="E14" s="284" t="s">
        <v>248</v>
      </c>
      <c r="F14" s="163" t="s">
        <v>248</v>
      </c>
      <c r="G14" s="287" t="s">
        <v>248</v>
      </c>
      <c r="H14" s="284" t="s">
        <v>248</v>
      </c>
      <c r="I14" s="155">
        <v>0.8</v>
      </c>
      <c r="J14" s="345">
        <v>0.8</v>
      </c>
      <c r="K14" s="156" t="s">
        <v>248</v>
      </c>
      <c r="L14" s="155">
        <v>0.9</v>
      </c>
      <c r="M14" s="345">
        <v>0.9</v>
      </c>
      <c r="N14" s="156" t="s">
        <v>248</v>
      </c>
      <c r="O14" s="155">
        <v>0.9</v>
      </c>
      <c r="P14" s="345">
        <v>0.9</v>
      </c>
      <c r="Q14" s="156" t="s">
        <v>248</v>
      </c>
      <c r="R14" s="285"/>
      <c r="S14" s="286"/>
    </row>
    <row r="15" spans="1:19" ht="33.4" customHeight="1" thickBot="1" x14ac:dyDescent="0.3">
      <c r="A15" s="487"/>
      <c r="B15" s="172" t="s">
        <v>2169</v>
      </c>
      <c r="C15" s="173" t="s">
        <v>248</v>
      </c>
      <c r="D15" s="174" t="s">
        <v>248</v>
      </c>
      <c r="E15" s="175" t="s">
        <v>248</v>
      </c>
      <c r="F15" s="173" t="s">
        <v>248</v>
      </c>
      <c r="G15" s="174" t="s">
        <v>248</v>
      </c>
      <c r="H15" s="175" t="s">
        <v>248</v>
      </c>
      <c r="I15" s="176">
        <v>0.8</v>
      </c>
      <c r="J15" s="177">
        <v>0.8</v>
      </c>
      <c r="K15" s="178">
        <v>0.8</v>
      </c>
      <c r="L15" s="176">
        <v>0.9</v>
      </c>
      <c r="M15" s="177">
        <v>0.9</v>
      </c>
      <c r="N15" s="178">
        <v>0.9</v>
      </c>
      <c r="O15" s="176">
        <v>0.9</v>
      </c>
      <c r="P15" s="177">
        <v>0.9</v>
      </c>
      <c r="Q15" s="178">
        <v>0.9</v>
      </c>
      <c r="R15" s="180"/>
      <c r="S15" s="181"/>
    </row>
    <row r="16" spans="1:19" ht="33.4" customHeight="1" x14ac:dyDescent="0.25">
      <c r="A16" s="488" t="s">
        <v>101</v>
      </c>
      <c r="B16" s="192">
        <v>2018</v>
      </c>
      <c r="C16" s="193" t="s">
        <v>248</v>
      </c>
      <c r="D16" s="194" t="s">
        <v>248</v>
      </c>
      <c r="E16" s="195" t="s">
        <v>248</v>
      </c>
      <c r="F16" s="193" t="s">
        <v>248</v>
      </c>
      <c r="G16" s="194" t="s">
        <v>248</v>
      </c>
      <c r="H16" s="195" t="s">
        <v>248</v>
      </c>
      <c r="I16" s="193" t="s">
        <v>248</v>
      </c>
      <c r="J16" s="194" t="s">
        <v>248</v>
      </c>
      <c r="K16" s="195" t="s">
        <v>248</v>
      </c>
      <c r="L16" s="193" t="s">
        <v>248</v>
      </c>
      <c r="M16" s="194" t="s">
        <v>248</v>
      </c>
      <c r="N16" s="195" t="s">
        <v>248</v>
      </c>
      <c r="O16" s="193" t="s">
        <v>248</v>
      </c>
      <c r="P16" s="194" t="s">
        <v>248</v>
      </c>
      <c r="Q16" s="196" t="s">
        <v>248</v>
      </c>
      <c r="R16" s="197"/>
      <c r="S16" s="198"/>
    </row>
    <row r="17" spans="1:20" ht="33.4" customHeight="1" x14ac:dyDescent="0.25">
      <c r="A17" s="489"/>
      <c r="B17" s="199">
        <v>2019</v>
      </c>
      <c r="C17" s="200" t="s">
        <v>248</v>
      </c>
      <c r="D17" s="347" t="s">
        <v>248</v>
      </c>
      <c r="E17" s="201" t="s">
        <v>248</v>
      </c>
      <c r="F17" s="200" t="s">
        <v>248</v>
      </c>
      <c r="G17" s="347" t="s">
        <v>248</v>
      </c>
      <c r="H17" s="201" t="s">
        <v>248</v>
      </c>
      <c r="I17" s="200" t="s">
        <v>248</v>
      </c>
      <c r="J17" s="347" t="s">
        <v>248</v>
      </c>
      <c r="K17" s="201" t="s">
        <v>248</v>
      </c>
      <c r="L17" s="200" t="s">
        <v>248</v>
      </c>
      <c r="M17" s="347" t="s">
        <v>248</v>
      </c>
      <c r="N17" s="201" t="s">
        <v>248</v>
      </c>
      <c r="O17" s="200" t="s">
        <v>248</v>
      </c>
      <c r="P17" s="347" t="s">
        <v>248</v>
      </c>
      <c r="Q17" s="202" t="s">
        <v>248</v>
      </c>
      <c r="R17" s="203"/>
      <c r="S17" s="204"/>
    </row>
    <row r="18" spans="1:20" ht="33.4" customHeight="1" x14ac:dyDescent="0.25">
      <c r="A18" s="489"/>
      <c r="B18" s="199">
        <v>2020</v>
      </c>
      <c r="C18" s="200" t="s">
        <v>248</v>
      </c>
      <c r="D18" s="347" t="s">
        <v>248</v>
      </c>
      <c r="E18" s="201" t="s">
        <v>248</v>
      </c>
      <c r="F18" s="200" t="s">
        <v>248</v>
      </c>
      <c r="G18" s="347" t="s">
        <v>248</v>
      </c>
      <c r="H18" s="201" t="s">
        <v>248</v>
      </c>
      <c r="I18" s="200" t="s">
        <v>248</v>
      </c>
      <c r="J18" s="347" t="s">
        <v>248</v>
      </c>
      <c r="K18" s="201" t="s">
        <v>248</v>
      </c>
      <c r="L18" s="200" t="s">
        <v>248</v>
      </c>
      <c r="M18" s="347" t="s">
        <v>248</v>
      </c>
      <c r="N18" s="201" t="s">
        <v>248</v>
      </c>
      <c r="O18" s="200" t="s">
        <v>248</v>
      </c>
      <c r="P18" s="347" t="s">
        <v>248</v>
      </c>
      <c r="Q18" s="202" t="s">
        <v>248</v>
      </c>
      <c r="R18" s="203"/>
      <c r="S18" s="204"/>
    </row>
    <row r="19" spans="1:20" ht="33.4" customHeight="1" x14ac:dyDescent="0.25">
      <c r="A19" s="489"/>
      <c r="B19" s="199">
        <v>2021</v>
      </c>
      <c r="C19" s="200" t="s">
        <v>248</v>
      </c>
      <c r="D19" s="347" t="s">
        <v>248</v>
      </c>
      <c r="E19" s="201" t="s">
        <v>248</v>
      </c>
      <c r="F19" s="200" t="s">
        <v>248</v>
      </c>
      <c r="G19" s="347" t="s">
        <v>248</v>
      </c>
      <c r="H19" s="201" t="s">
        <v>248</v>
      </c>
      <c r="I19" s="200" t="s">
        <v>248</v>
      </c>
      <c r="J19" s="347" t="s">
        <v>248</v>
      </c>
      <c r="K19" s="201" t="s">
        <v>248</v>
      </c>
      <c r="L19" s="200" t="s">
        <v>248</v>
      </c>
      <c r="M19" s="347" t="s">
        <v>248</v>
      </c>
      <c r="N19" s="201" t="s">
        <v>248</v>
      </c>
      <c r="O19" s="200" t="s">
        <v>248</v>
      </c>
      <c r="P19" s="347" t="s">
        <v>248</v>
      </c>
      <c r="Q19" s="202" t="s">
        <v>248</v>
      </c>
      <c r="R19" s="205" t="s">
        <v>251</v>
      </c>
      <c r="S19" s="206" t="s">
        <v>251</v>
      </c>
    </row>
    <row r="20" spans="1:20" ht="33.4" customHeight="1" x14ac:dyDescent="0.25">
      <c r="A20" s="489"/>
      <c r="B20" s="412">
        <v>2022</v>
      </c>
      <c r="C20" s="200" t="s">
        <v>248</v>
      </c>
      <c r="D20" s="347" t="s">
        <v>248</v>
      </c>
      <c r="E20" s="201" t="s">
        <v>248</v>
      </c>
      <c r="F20" s="200" t="s">
        <v>248</v>
      </c>
      <c r="G20" s="347" t="s">
        <v>248</v>
      </c>
      <c r="H20" s="201" t="s">
        <v>248</v>
      </c>
      <c r="I20" s="200" t="s">
        <v>248</v>
      </c>
      <c r="J20" s="358" t="s">
        <v>2137</v>
      </c>
      <c r="K20" s="207">
        <v>0.8</v>
      </c>
      <c r="L20" s="200" t="s">
        <v>248</v>
      </c>
      <c r="M20" s="358" t="s">
        <v>2137</v>
      </c>
      <c r="N20" s="207">
        <v>0.8</v>
      </c>
      <c r="O20" s="200" t="s">
        <v>248</v>
      </c>
      <c r="P20" s="358" t="s">
        <v>2137</v>
      </c>
      <c r="Q20" s="207">
        <v>0.8</v>
      </c>
      <c r="R20" s="304" t="s">
        <v>2122</v>
      </c>
      <c r="S20" s="305" t="s">
        <v>2122</v>
      </c>
    </row>
    <row r="21" spans="1:20" ht="33.4" customHeight="1" x14ac:dyDescent="0.25">
      <c r="A21" s="489"/>
      <c r="B21" s="412">
        <v>2023</v>
      </c>
      <c r="C21" s="200" t="s">
        <v>248</v>
      </c>
      <c r="D21" s="347" t="s">
        <v>248</v>
      </c>
      <c r="E21" s="201" t="s">
        <v>248</v>
      </c>
      <c r="F21" s="200" t="s">
        <v>248</v>
      </c>
      <c r="G21" s="347" t="s">
        <v>248</v>
      </c>
      <c r="H21" s="201" t="s">
        <v>248</v>
      </c>
      <c r="I21" s="200" t="s">
        <v>248</v>
      </c>
      <c r="J21" s="358" t="s">
        <v>2137</v>
      </c>
      <c r="K21" s="207">
        <v>0.8</v>
      </c>
      <c r="L21" s="200" t="s">
        <v>248</v>
      </c>
      <c r="M21" s="358" t="s">
        <v>2137</v>
      </c>
      <c r="N21" s="207">
        <v>0.8</v>
      </c>
      <c r="O21" s="200" t="s">
        <v>248</v>
      </c>
      <c r="P21" s="358" t="s">
        <v>2137</v>
      </c>
      <c r="Q21" s="207">
        <v>0.8</v>
      </c>
      <c r="R21" s="203"/>
      <c r="S21" s="204"/>
    </row>
    <row r="22" spans="1:20" ht="33.4" customHeight="1" x14ac:dyDescent="0.25">
      <c r="A22" s="489"/>
      <c r="B22" s="413">
        <v>2024</v>
      </c>
      <c r="C22" s="200" t="s">
        <v>248</v>
      </c>
      <c r="D22" s="347" t="s">
        <v>248</v>
      </c>
      <c r="E22" s="201" t="s">
        <v>248</v>
      </c>
      <c r="F22" s="200" t="s">
        <v>248</v>
      </c>
      <c r="G22" s="347" t="s">
        <v>248</v>
      </c>
      <c r="H22" s="201" t="s">
        <v>248</v>
      </c>
      <c r="I22" s="200" t="s">
        <v>248</v>
      </c>
      <c r="J22" s="358" t="s">
        <v>2137</v>
      </c>
      <c r="K22" s="207">
        <v>0.8</v>
      </c>
      <c r="L22" s="200" t="s">
        <v>248</v>
      </c>
      <c r="M22" s="358" t="s">
        <v>2137</v>
      </c>
      <c r="N22" s="207">
        <v>0.8</v>
      </c>
      <c r="O22" s="200" t="s">
        <v>248</v>
      </c>
      <c r="P22" s="358" t="s">
        <v>2137</v>
      </c>
      <c r="Q22" s="207">
        <v>0.8</v>
      </c>
      <c r="R22" s="348" t="s">
        <v>2111</v>
      </c>
      <c r="S22" s="289"/>
    </row>
    <row r="23" spans="1:20" ht="33.4" customHeight="1" x14ac:dyDescent="0.25">
      <c r="A23" s="489"/>
      <c r="B23" s="413">
        <v>2025</v>
      </c>
      <c r="C23" s="200" t="s">
        <v>248</v>
      </c>
      <c r="D23" s="347" t="s">
        <v>248</v>
      </c>
      <c r="E23" s="201" t="s">
        <v>248</v>
      </c>
      <c r="F23" s="200" t="s">
        <v>248</v>
      </c>
      <c r="G23" s="347" t="s">
        <v>248</v>
      </c>
      <c r="H23" s="201" t="s">
        <v>248</v>
      </c>
      <c r="I23" s="200" t="s">
        <v>248</v>
      </c>
      <c r="J23" s="358" t="s">
        <v>2137</v>
      </c>
      <c r="K23" s="201" t="s">
        <v>248</v>
      </c>
      <c r="L23" s="200" t="s">
        <v>248</v>
      </c>
      <c r="M23" s="358" t="s">
        <v>2150</v>
      </c>
      <c r="N23" s="201" t="s">
        <v>248</v>
      </c>
      <c r="O23" s="200" t="s">
        <v>248</v>
      </c>
      <c r="P23" s="358" t="s">
        <v>2150</v>
      </c>
      <c r="Q23" s="201" t="s">
        <v>248</v>
      </c>
      <c r="R23" s="288"/>
      <c r="S23" s="289"/>
    </row>
    <row r="24" spans="1:20" ht="40.5" customHeight="1" thickBot="1" x14ac:dyDescent="0.3">
      <c r="A24" s="490"/>
      <c r="B24" s="414">
        <v>2026</v>
      </c>
      <c r="C24" s="290" t="s">
        <v>248</v>
      </c>
      <c r="D24" s="291" t="s">
        <v>248</v>
      </c>
      <c r="E24" s="292" t="s">
        <v>248</v>
      </c>
      <c r="F24" s="290" t="s">
        <v>248</v>
      </c>
      <c r="G24" s="291" t="s">
        <v>248</v>
      </c>
      <c r="H24" s="292" t="s">
        <v>248</v>
      </c>
      <c r="I24" s="290" t="s">
        <v>248</v>
      </c>
      <c r="J24" s="359" t="s">
        <v>2137</v>
      </c>
      <c r="K24" s="292" t="s">
        <v>248</v>
      </c>
      <c r="L24" s="290" t="s">
        <v>248</v>
      </c>
      <c r="M24" s="359" t="s">
        <v>2150</v>
      </c>
      <c r="N24" s="292" t="s">
        <v>248</v>
      </c>
      <c r="O24" s="290" t="s">
        <v>248</v>
      </c>
      <c r="P24" s="359" t="s">
        <v>2150</v>
      </c>
      <c r="Q24" s="292" t="s">
        <v>248</v>
      </c>
      <c r="R24" s="294" t="s">
        <v>2112</v>
      </c>
      <c r="S24" s="293" t="s">
        <v>252</v>
      </c>
    </row>
    <row r="25" spans="1:20" ht="33.4" customHeight="1" x14ac:dyDescent="0.25">
      <c r="A25" s="491" t="s">
        <v>102</v>
      </c>
      <c r="B25" s="410">
        <v>2018</v>
      </c>
      <c r="C25" s="182">
        <v>0.8</v>
      </c>
      <c r="D25" s="183">
        <v>0.8</v>
      </c>
      <c r="E25" s="184" t="s">
        <v>248</v>
      </c>
      <c r="F25" s="182">
        <v>0.8</v>
      </c>
      <c r="G25" s="183">
        <v>0.8</v>
      </c>
      <c r="H25" s="184" t="s">
        <v>248</v>
      </c>
      <c r="I25" s="182">
        <v>0.8</v>
      </c>
      <c r="J25" s="183">
        <v>0.8</v>
      </c>
      <c r="K25" s="184" t="s">
        <v>248</v>
      </c>
      <c r="L25" s="182">
        <v>0.8</v>
      </c>
      <c r="M25" s="183">
        <v>0.8</v>
      </c>
      <c r="N25" s="184" t="s">
        <v>248</v>
      </c>
      <c r="O25" s="182">
        <v>0.8</v>
      </c>
      <c r="P25" s="183">
        <v>0.8</v>
      </c>
      <c r="Q25" s="185" t="s">
        <v>248</v>
      </c>
      <c r="R25" s="186" t="s">
        <v>253</v>
      </c>
      <c r="S25" s="184" t="s">
        <v>248</v>
      </c>
    </row>
    <row r="26" spans="1:20" ht="33.4" customHeight="1" x14ac:dyDescent="0.25">
      <c r="A26" s="492"/>
      <c r="B26" s="411">
        <v>2019</v>
      </c>
      <c r="C26" s="187">
        <v>0.8</v>
      </c>
      <c r="D26" s="349">
        <v>0.8</v>
      </c>
      <c r="E26" s="188" t="s">
        <v>248</v>
      </c>
      <c r="F26" s="187">
        <v>0.8</v>
      </c>
      <c r="G26" s="349">
        <v>0.8</v>
      </c>
      <c r="H26" s="188" t="s">
        <v>248</v>
      </c>
      <c r="I26" s="187">
        <v>0.8</v>
      </c>
      <c r="J26" s="349">
        <v>0.8</v>
      </c>
      <c r="K26" s="188" t="s">
        <v>248</v>
      </c>
      <c r="L26" s="187">
        <v>0.8</v>
      </c>
      <c r="M26" s="349">
        <v>0.8</v>
      </c>
      <c r="N26" s="188" t="s">
        <v>248</v>
      </c>
      <c r="O26" s="187">
        <v>0.8</v>
      </c>
      <c r="P26" s="349">
        <v>0.8</v>
      </c>
      <c r="Q26" s="189" t="s">
        <v>248</v>
      </c>
      <c r="R26" s="190"/>
      <c r="S26" s="188" t="s">
        <v>248</v>
      </c>
    </row>
    <row r="27" spans="1:20" ht="33.4" customHeight="1" x14ac:dyDescent="0.25">
      <c r="A27" s="492"/>
      <c r="B27" s="411">
        <v>2020</v>
      </c>
      <c r="C27" s="187">
        <v>0.8</v>
      </c>
      <c r="D27" s="349">
        <v>0.8</v>
      </c>
      <c r="E27" s="188" t="s">
        <v>248</v>
      </c>
      <c r="F27" s="187">
        <v>0.8</v>
      </c>
      <c r="G27" s="349">
        <v>0.8</v>
      </c>
      <c r="H27" s="188" t="s">
        <v>248</v>
      </c>
      <c r="I27" s="187">
        <v>0.8</v>
      </c>
      <c r="J27" s="349">
        <v>0.8</v>
      </c>
      <c r="K27" s="188" t="s">
        <v>248</v>
      </c>
      <c r="L27" s="187">
        <v>0.8</v>
      </c>
      <c r="M27" s="349">
        <v>0.8</v>
      </c>
      <c r="N27" s="188" t="s">
        <v>248</v>
      </c>
      <c r="O27" s="187">
        <v>0.8</v>
      </c>
      <c r="P27" s="349">
        <v>0.8</v>
      </c>
      <c r="Q27" s="189" t="s">
        <v>248</v>
      </c>
      <c r="R27" s="190"/>
      <c r="S27" s="188" t="s">
        <v>248</v>
      </c>
    </row>
    <row r="28" spans="1:20" ht="33.4" customHeight="1" x14ac:dyDescent="0.25">
      <c r="A28" s="492"/>
      <c r="B28" s="411">
        <v>2021</v>
      </c>
      <c r="C28" s="187">
        <v>0.8</v>
      </c>
      <c r="D28" s="349">
        <v>0.8</v>
      </c>
      <c r="E28" s="188" t="s">
        <v>248</v>
      </c>
      <c r="F28" s="187">
        <v>0.8</v>
      </c>
      <c r="G28" s="349">
        <v>0.8</v>
      </c>
      <c r="H28" s="188" t="s">
        <v>248</v>
      </c>
      <c r="I28" s="187">
        <v>0.8</v>
      </c>
      <c r="J28" s="349">
        <v>0.8</v>
      </c>
      <c r="K28" s="188" t="s">
        <v>248</v>
      </c>
      <c r="L28" s="187">
        <v>0.8</v>
      </c>
      <c r="M28" s="349">
        <v>0.8</v>
      </c>
      <c r="N28" s="188" t="s">
        <v>248</v>
      </c>
      <c r="O28" s="187">
        <v>0.8</v>
      </c>
      <c r="P28" s="349">
        <v>0.8</v>
      </c>
      <c r="Q28" s="189" t="s">
        <v>248</v>
      </c>
      <c r="R28" s="190"/>
      <c r="S28" s="188" t="s">
        <v>248</v>
      </c>
    </row>
    <row r="29" spans="1:20" ht="47.25" customHeight="1" x14ac:dyDescent="0.25">
      <c r="A29" s="492"/>
      <c r="B29" s="411">
        <v>2022</v>
      </c>
      <c r="C29" s="187">
        <v>0.8</v>
      </c>
      <c r="D29" s="349">
        <v>0.8</v>
      </c>
      <c r="E29" s="188" t="s">
        <v>248</v>
      </c>
      <c r="F29" s="187">
        <v>0.8</v>
      </c>
      <c r="G29" s="349">
        <v>0.8</v>
      </c>
      <c r="H29" s="188" t="s">
        <v>248</v>
      </c>
      <c r="I29" s="187">
        <v>0.8</v>
      </c>
      <c r="J29" s="349">
        <v>0.8</v>
      </c>
      <c r="K29" s="188" t="s">
        <v>248</v>
      </c>
      <c r="L29" s="187">
        <v>0.8</v>
      </c>
      <c r="M29" s="349">
        <v>0.8</v>
      </c>
      <c r="N29" s="188" t="s">
        <v>248</v>
      </c>
      <c r="O29" s="187">
        <v>0.8</v>
      </c>
      <c r="P29" s="349">
        <v>0.8</v>
      </c>
      <c r="Q29" s="189" t="s">
        <v>248</v>
      </c>
      <c r="R29" s="191" t="s">
        <v>254</v>
      </c>
      <c r="S29" s="188" t="s">
        <v>248</v>
      </c>
      <c r="T29" s="164"/>
    </row>
    <row r="30" spans="1:20" ht="33.4" customHeight="1" x14ac:dyDescent="0.25">
      <c r="A30" s="492"/>
      <c r="B30" s="411">
        <v>2023</v>
      </c>
      <c r="C30" s="187">
        <v>0.8</v>
      </c>
      <c r="D30" s="349">
        <v>0.8</v>
      </c>
      <c r="E30" s="188" t="s">
        <v>248</v>
      </c>
      <c r="F30" s="187">
        <v>0.8</v>
      </c>
      <c r="G30" s="349">
        <v>0.8</v>
      </c>
      <c r="H30" s="188" t="s">
        <v>248</v>
      </c>
      <c r="I30" s="187">
        <v>0.8</v>
      </c>
      <c r="J30" s="349">
        <v>0.8</v>
      </c>
      <c r="K30" s="188" t="s">
        <v>248</v>
      </c>
      <c r="L30" s="187">
        <v>0.8</v>
      </c>
      <c r="M30" s="349">
        <v>0.8</v>
      </c>
      <c r="N30" s="188" t="s">
        <v>248</v>
      </c>
      <c r="O30" s="187">
        <v>0.8</v>
      </c>
      <c r="P30" s="349">
        <v>0.8</v>
      </c>
      <c r="Q30" s="189" t="s">
        <v>248</v>
      </c>
      <c r="R30" s="190"/>
      <c r="S30" s="188" t="s">
        <v>248</v>
      </c>
    </row>
    <row r="31" spans="1:20" ht="33.4" customHeight="1" x14ac:dyDescent="0.25">
      <c r="A31" s="492"/>
      <c r="B31" s="411">
        <v>2024</v>
      </c>
      <c r="C31" s="187">
        <v>0.8</v>
      </c>
      <c r="D31" s="349">
        <v>0.8</v>
      </c>
      <c r="E31" s="188" t="s">
        <v>248</v>
      </c>
      <c r="F31" s="187">
        <v>0.8</v>
      </c>
      <c r="G31" s="349">
        <v>0.8</v>
      </c>
      <c r="H31" s="188" t="s">
        <v>248</v>
      </c>
      <c r="I31" s="187">
        <v>0.8</v>
      </c>
      <c r="J31" s="349">
        <v>0.8</v>
      </c>
      <c r="K31" s="188" t="s">
        <v>248</v>
      </c>
      <c r="L31" s="187">
        <v>0.9</v>
      </c>
      <c r="M31" s="349">
        <v>0.9</v>
      </c>
      <c r="N31" s="188" t="s">
        <v>248</v>
      </c>
      <c r="O31" s="187">
        <v>0.9</v>
      </c>
      <c r="P31" s="363">
        <v>0.9</v>
      </c>
      <c r="Q31" s="189" t="s">
        <v>248</v>
      </c>
      <c r="R31" s="295"/>
      <c r="S31" s="188" t="s">
        <v>248</v>
      </c>
    </row>
    <row r="32" spans="1:20" ht="33.4" customHeight="1" x14ac:dyDescent="0.25">
      <c r="A32" s="492"/>
      <c r="B32" s="411" t="s">
        <v>2192</v>
      </c>
      <c r="C32" s="187">
        <v>0.8</v>
      </c>
      <c r="D32" s="349">
        <v>0.8</v>
      </c>
      <c r="E32" s="188" t="s">
        <v>248</v>
      </c>
      <c r="F32" s="187">
        <v>0.8</v>
      </c>
      <c r="G32" s="349">
        <v>0.8</v>
      </c>
      <c r="H32" s="188" t="s">
        <v>248</v>
      </c>
      <c r="I32" s="187">
        <v>0.8</v>
      </c>
      <c r="J32" s="349">
        <v>0.8</v>
      </c>
      <c r="K32" s="188" t="s">
        <v>248</v>
      </c>
      <c r="L32" s="187">
        <v>0.9</v>
      </c>
      <c r="M32" s="349">
        <v>0.9</v>
      </c>
      <c r="N32" s="188" t="s">
        <v>248</v>
      </c>
      <c r="O32" s="187">
        <v>0.9</v>
      </c>
      <c r="P32" s="363">
        <v>0.9</v>
      </c>
      <c r="Q32" s="189" t="s">
        <v>248</v>
      </c>
      <c r="R32" s="297" t="s">
        <v>2194</v>
      </c>
      <c r="S32" s="188" t="s">
        <v>248</v>
      </c>
    </row>
    <row r="33" spans="1:20" ht="33.4" customHeight="1" x14ac:dyDescent="0.25">
      <c r="A33" s="492"/>
      <c r="B33" s="411">
        <v>2025</v>
      </c>
      <c r="C33" s="187">
        <v>0.8</v>
      </c>
      <c r="D33" s="349">
        <v>0.8</v>
      </c>
      <c r="E33" s="188" t="s">
        <v>248</v>
      </c>
      <c r="F33" s="187">
        <v>0.8</v>
      </c>
      <c r="G33" s="349">
        <v>0.8</v>
      </c>
      <c r="H33" s="188" t="s">
        <v>248</v>
      </c>
      <c r="I33" s="187">
        <v>0.8</v>
      </c>
      <c r="J33" s="349">
        <v>0.8</v>
      </c>
      <c r="K33" s="188" t="s">
        <v>248</v>
      </c>
      <c r="L33" s="187">
        <v>0.9</v>
      </c>
      <c r="M33" s="349">
        <v>0.9</v>
      </c>
      <c r="N33" s="188" t="s">
        <v>248</v>
      </c>
      <c r="O33" s="187">
        <v>0.9</v>
      </c>
      <c r="P33" s="363">
        <v>0.9</v>
      </c>
      <c r="Q33" s="189" t="s">
        <v>248</v>
      </c>
      <c r="R33" s="297" t="s">
        <v>2123</v>
      </c>
      <c r="S33" s="188" t="s">
        <v>248</v>
      </c>
    </row>
    <row r="34" spans="1:20" ht="33.4" customHeight="1" x14ac:dyDescent="0.25">
      <c r="A34" s="492"/>
      <c r="B34" s="411">
        <v>2026</v>
      </c>
      <c r="C34" s="187">
        <v>0.8</v>
      </c>
      <c r="D34" s="349">
        <v>0.8</v>
      </c>
      <c r="E34" s="188" t="s">
        <v>248</v>
      </c>
      <c r="F34" s="187">
        <v>0.8</v>
      </c>
      <c r="G34" s="349">
        <v>0.8</v>
      </c>
      <c r="H34" s="188" t="s">
        <v>248</v>
      </c>
      <c r="I34" s="187">
        <v>0.8</v>
      </c>
      <c r="J34" s="349">
        <v>0.8</v>
      </c>
      <c r="K34" s="188" t="s">
        <v>248</v>
      </c>
      <c r="L34" s="187">
        <v>0.9</v>
      </c>
      <c r="M34" s="349">
        <v>0.9</v>
      </c>
      <c r="N34" s="188" t="s">
        <v>248</v>
      </c>
      <c r="O34" s="187">
        <v>0.9</v>
      </c>
      <c r="P34" s="363">
        <v>0.9</v>
      </c>
      <c r="Q34" s="189" t="s">
        <v>248</v>
      </c>
      <c r="R34" s="297"/>
      <c r="S34" s="188" t="s">
        <v>248</v>
      </c>
    </row>
    <row r="35" spans="1:20" ht="33.4" customHeight="1" x14ac:dyDescent="0.25">
      <c r="A35" s="492"/>
      <c r="B35" s="411">
        <v>2027</v>
      </c>
      <c r="C35" s="187">
        <v>0.8</v>
      </c>
      <c r="D35" s="349">
        <v>0.8</v>
      </c>
      <c r="E35" s="188" t="s">
        <v>248</v>
      </c>
      <c r="F35" s="187">
        <v>0.8</v>
      </c>
      <c r="G35" s="349">
        <v>0.8</v>
      </c>
      <c r="H35" s="188" t="s">
        <v>248</v>
      </c>
      <c r="I35" s="187">
        <v>0.8</v>
      </c>
      <c r="J35" s="349">
        <v>0.8</v>
      </c>
      <c r="K35" s="188" t="s">
        <v>248</v>
      </c>
      <c r="L35" s="187">
        <v>0.9</v>
      </c>
      <c r="M35" s="349">
        <v>0.9</v>
      </c>
      <c r="N35" s="188" t="s">
        <v>248</v>
      </c>
      <c r="O35" s="187">
        <v>0.9</v>
      </c>
      <c r="P35" s="363">
        <v>0.9</v>
      </c>
      <c r="Q35" s="189" t="s">
        <v>248</v>
      </c>
      <c r="R35" s="297"/>
      <c r="S35" s="188" t="s">
        <v>248</v>
      </c>
    </row>
    <row r="36" spans="1:20" ht="33.4" customHeight="1" x14ac:dyDescent="0.25">
      <c r="A36" s="492"/>
      <c r="B36" s="411">
        <v>2028</v>
      </c>
      <c r="C36" s="187">
        <v>0.8</v>
      </c>
      <c r="D36" s="349">
        <v>0.8</v>
      </c>
      <c r="E36" s="188" t="s">
        <v>248</v>
      </c>
      <c r="F36" s="187">
        <v>0.8</v>
      </c>
      <c r="G36" s="349">
        <v>0.8</v>
      </c>
      <c r="H36" s="188" t="s">
        <v>248</v>
      </c>
      <c r="I36" s="187">
        <v>0.8</v>
      </c>
      <c r="J36" s="349">
        <v>0.8</v>
      </c>
      <c r="K36" s="188" t="s">
        <v>248</v>
      </c>
      <c r="L36" s="187">
        <v>0.9</v>
      </c>
      <c r="M36" s="349">
        <v>0.9</v>
      </c>
      <c r="N36" s="188" t="s">
        <v>248</v>
      </c>
      <c r="O36" s="187">
        <v>0.9</v>
      </c>
      <c r="P36" s="363">
        <v>0.9</v>
      </c>
      <c r="Q36" s="189" t="s">
        <v>248</v>
      </c>
      <c r="R36" s="297" t="s">
        <v>2170</v>
      </c>
      <c r="S36" s="188" t="s">
        <v>248</v>
      </c>
    </row>
    <row r="37" spans="1:20" ht="33.4" customHeight="1" thickBot="1" x14ac:dyDescent="0.3">
      <c r="A37" s="493"/>
      <c r="B37" s="432" t="s">
        <v>2169</v>
      </c>
      <c r="C37" s="176">
        <v>0.8</v>
      </c>
      <c r="D37" s="177">
        <v>0.8</v>
      </c>
      <c r="E37" s="175" t="s">
        <v>248</v>
      </c>
      <c r="F37" s="176">
        <v>0.8</v>
      </c>
      <c r="G37" s="177">
        <v>0.8</v>
      </c>
      <c r="H37" s="175" t="s">
        <v>248</v>
      </c>
      <c r="I37" s="176">
        <v>0.8</v>
      </c>
      <c r="J37" s="177">
        <v>0.8</v>
      </c>
      <c r="K37" s="175" t="s">
        <v>248</v>
      </c>
      <c r="L37" s="176">
        <v>0.9</v>
      </c>
      <c r="M37" s="177">
        <v>0.9</v>
      </c>
      <c r="N37" s="175" t="s">
        <v>248</v>
      </c>
      <c r="O37" s="176">
        <v>0.9</v>
      </c>
      <c r="P37" s="177">
        <v>0.9</v>
      </c>
      <c r="Q37" s="179" t="s">
        <v>248</v>
      </c>
      <c r="R37" s="296"/>
      <c r="S37" s="175" t="s">
        <v>248</v>
      </c>
    </row>
    <row r="38" spans="1:20" ht="33.4" customHeight="1" x14ac:dyDescent="0.25">
      <c r="A38" s="494" t="s">
        <v>2132</v>
      </c>
      <c r="B38" s="407">
        <v>2023</v>
      </c>
      <c r="C38" s="350" t="s">
        <v>248</v>
      </c>
      <c r="D38" s="351" t="s">
        <v>248</v>
      </c>
      <c r="E38" s="352" t="s">
        <v>248</v>
      </c>
      <c r="F38" s="350" t="s">
        <v>248</v>
      </c>
      <c r="G38" s="351" t="s">
        <v>248</v>
      </c>
      <c r="H38" s="352" t="s">
        <v>248</v>
      </c>
      <c r="I38" s="350" t="s">
        <v>248</v>
      </c>
      <c r="J38" s="356" t="s">
        <v>2137</v>
      </c>
      <c r="K38" s="352" t="s">
        <v>248</v>
      </c>
      <c r="L38" s="350" t="s">
        <v>248</v>
      </c>
      <c r="M38" s="356" t="s">
        <v>2150</v>
      </c>
      <c r="N38" s="352" t="s">
        <v>248</v>
      </c>
      <c r="O38" s="350" t="s">
        <v>248</v>
      </c>
      <c r="P38" s="356" t="s">
        <v>2150</v>
      </c>
      <c r="Q38" s="352" t="s">
        <v>248</v>
      </c>
      <c r="R38" s="496" t="s">
        <v>2135</v>
      </c>
      <c r="S38" s="352" t="s">
        <v>248</v>
      </c>
      <c r="T38" s="164"/>
    </row>
    <row r="39" spans="1:20" ht="33.4" customHeight="1" x14ac:dyDescent="0.25">
      <c r="A39" s="494"/>
      <c r="B39" s="408">
        <v>2024</v>
      </c>
      <c r="C39" s="350" t="s">
        <v>248</v>
      </c>
      <c r="D39" s="351" t="s">
        <v>248</v>
      </c>
      <c r="E39" s="352" t="s">
        <v>248</v>
      </c>
      <c r="F39" s="350" t="s">
        <v>248</v>
      </c>
      <c r="G39" s="351" t="s">
        <v>248</v>
      </c>
      <c r="H39" s="352" t="s">
        <v>248</v>
      </c>
      <c r="I39" s="350" t="s">
        <v>248</v>
      </c>
      <c r="J39" s="356" t="s">
        <v>2137</v>
      </c>
      <c r="K39" s="352" t="s">
        <v>248</v>
      </c>
      <c r="L39" s="350" t="s">
        <v>248</v>
      </c>
      <c r="M39" s="356" t="s">
        <v>2150</v>
      </c>
      <c r="N39" s="352" t="s">
        <v>248</v>
      </c>
      <c r="O39" s="350" t="s">
        <v>248</v>
      </c>
      <c r="P39" s="356" t="s">
        <v>2150</v>
      </c>
      <c r="Q39" s="352" t="s">
        <v>248</v>
      </c>
      <c r="R39" s="496"/>
      <c r="S39" s="352" t="s">
        <v>248</v>
      </c>
    </row>
    <row r="40" spans="1:20" ht="33.4" customHeight="1" x14ac:dyDescent="0.25">
      <c r="A40" s="494"/>
      <c r="B40" s="408">
        <v>2025</v>
      </c>
      <c r="C40" s="350" t="s">
        <v>248</v>
      </c>
      <c r="D40" s="351" t="s">
        <v>248</v>
      </c>
      <c r="E40" s="352" t="s">
        <v>248</v>
      </c>
      <c r="F40" s="350" t="s">
        <v>248</v>
      </c>
      <c r="G40" s="351" t="s">
        <v>248</v>
      </c>
      <c r="H40" s="352" t="s">
        <v>248</v>
      </c>
      <c r="I40" s="350" t="s">
        <v>248</v>
      </c>
      <c r="J40" s="356" t="s">
        <v>2137</v>
      </c>
      <c r="K40" s="352" t="s">
        <v>248</v>
      </c>
      <c r="L40" s="350" t="s">
        <v>248</v>
      </c>
      <c r="M40" s="356" t="s">
        <v>2150</v>
      </c>
      <c r="N40" s="352" t="s">
        <v>248</v>
      </c>
      <c r="O40" s="350" t="s">
        <v>248</v>
      </c>
      <c r="P40" s="356" t="s">
        <v>2150</v>
      </c>
      <c r="Q40" s="352" t="s">
        <v>248</v>
      </c>
      <c r="R40" s="496"/>
      <c r="S40" s="352" t="s">
        <v>248</v>
      </c>
    </row>
    <row r="41" spans="1:20" ht="33.4" customHeight="1" thickBot="1" x14ac:dyDescent="0.3">
      <c r="A41" s="495"/>
      <c r="B41" s="409">
        <v>2026</v>
      </c>
      <c r="C41" s="353" t="s">
        <v>248</v>
      </c>
      <c r="D41" s="354" t="s">
        <v>248</v>
      </c>
      <c r="E41" s="355" t="s">
        <v>248</v>
      </c>
      <c r="F41" s="353" t="s">
        <v>248</v>
      </c>
      <c r="G41" s="354" t="s">
        <v>248</v>
      </c>
      <c r="H41" s="355" t="s">
        <v>248</v>
      </c>
      <c r="I41" s="353" t="s">
        <v>248</v>
      </c>
      <c r="J41" s="357" t="s">
        <v>2137</v>
      </c>
      <c r="K41" s="355" t="s">
        <v>248</v>
      </c>
      <c r="L41" s="353" t="s">
        <v>248</v>
      </c>
      <c r="M41" s="357" t="s">
        <v>2150</v>
      </c>
      <c r="N41" s="355" t="s">
        <v>248</v>
      </c>
      <c r="O41" s="353" t="s">
        <v>248</v>
      </c>
      <c r="P41" s="357" t="s">
        <v>2150</v>
      </c>
      <c r="Q41" s="355" t="s">
        <v>248</v>
      </c>
      <c r="R41" s="497"/>
      <c r="S41" s="355" t="s">
        <v>248</v>
      </c>
    </row>
    <row r="42" spans="1:20" ht="33.4" customHeight="1" x14ac:dyDescent="0.25">
      <c r="A42" s="453" t="s">
        <v>2159</v>
      </c>
      <c r="B42" s="415">
        <v>2025</v>
      </c>
      <c r="C42" s="372" t="s">
        <v>248</v>
      </c>
      <c r="D42" s="373" t="s">
        <v>248</v>
      </c>
      <c r="E42" s="374" t="s">
        <v>248</v>
      </c>
      <c r="F42" s="372" t="s">
        <v>248</v>
      </c>
      <c r="G42" s="373" t="s">
        <v>248</v>
      </c>
      <c r="H42" s="374" t="s">
        <v>248</v>
      </c>
      <c r="I42" s="372" t="s">
        <v>248</v>
      </c>
      <c r="J42" s="373" t="s">
        <v>248</v>
      </c>
      <c r="K42" s="374" t="s">
        <v>248</v>
      </c>
      <c r="L42" s="375" t="s">
        <v>2157</v>
      </c>
      <c r="M42" s="373" t="s">
        <v>248</v>
      </c>
      <c r="N42" s="374" t="s">
        <v>248</v>
      </c>
      <c r="O42" s="375" t="s">
        <v>2157</v>
      </c>
      <c r="P42" s="373" t="s">
        <v>248</v>
      </c>
      <c r="Q42" s="374" t="s">
        <v>248</v>
      </c>
      <c r="R42" s="456" t="s">
        <v>2158</v>
      </c>
      <c r="S42" s="374" t="s">
        <v>248</v>
      </c>
    </row>
    <row r="43" spans="1:20" ht="33.4" customHeight="1" x14ac:dyDescent="0.25">
      <c r="A43" s="454"/>
      <c r="B43" s="416">
        <v>2026</v>
      </c>
      <c r="C43" s="376" t="s">
        <v>248</v>
      </c>
      <c r="D43" s="377" t="s">
        <v>248</v>
      </c>
      <c r="E43" s="378" t="s">
        <v>248</v>
      </c>
      <c r="F43" s="376" t="s">
        <v>248</v>
      </c>
      <c r="G43" s="377" t="s">
        <v>248</v>
      </c>
      <c r="H43" s="378" t="s">
        <v>248</v>
      </c>
      <c r="I43" s="376" t="s">
        <v>248</v>
      </c>
      <c r="J43" s="377" t="s">
        <v>248</v>
      </c>
      <c r="K43" s="378" t="s">
        <v>248</v>
      </c>
      <c r="L43" s="379" t="s">
        <v>2157</v>
      </c>
      <c r="M43" s="377" t="s">
        <v>248</v>
      </c>
      <c r="N43" s="378" t="s">
        <v>248</v>
      </c>
      <c r="O43" s="379" t="s">
        <v>2157</v>
      </c>
      <c r="P43" s="377" t="s">
        <v>248</v>
      </c>
      <c r="Q43" s="378" t="s">
        <v>248</v>
      </c>
      <c r="R43" s="457"/>
      <c r="S43" s="378" t="s">
        <v>248</v>
      </c>
    </row>
    <row r="44" spans="1:20" ht="33.4" customHeight="1" thickBot="1" x14ac:dyDescent="0.3">
      <c r="A44" s="455"/>
      <c r="B44" s="417">
        <v>2027</v>
      </c>
      <c r="C44" s="380" t="s">
        <v>248</v>
      </c>
      <c r="D44" s="381" t="s">
        <v>248</v>
      </c>
      <c r="E44" s="382" t="s">
        <v>248</v>
      </c>
      <c r="F44" s="380" t="s">
        <v>248</v>
      </c>
      <c r="G44" s="381" t="s">
        <v>248</v>
      </c>
      <c r="H44" s="382" t="s">
        <v>248</v>
      </c>
      <c r="I44" s="380" t="s">
        <v>248</v>
      </c>
      <c r="J44" s="381" t="s">
        <v>248</v>
      </c>
      <c r="K44" s="382" t="s">
        <v>248</v>
      </c>
      <c r="L44" s="383" t="s">
        <v>2157</v>
      </c>
      <c r="M44" s="381" t="s">
        <v>248</v>
      </c>
      <c r="N44" s="382" t="s">
        <v>248</v>
      </c>
      <c r="O44" s="383" t="s">
        <v>2157</v>
      </c>
      <c r="P44" s="381" t="s">
        <v>248</v>
      </c>
      <c r="Q44" s="382" t="s">
        <v>248</v>
      </c>
      <c r="R44" s="458"/>
      <c r="S44" s="382" t="s">
        <v>248</v>
      </c>
    </row>
    <row r="45" spans="1:20" ht="33.4" customHeight="1" x14ac:dyDescent="0.25">
      <c r="A45" s="453" t="s">
        <v>2160</v>
      </c>
      <c r="B45" s="415">
        <v>2025</v>
      </c>
      <c r="C45" s="372" t="s">
        <v>248</v>
      </c>
      <c r="D45" s="373" t="s">
        <v>248</v>
      </c>
      <c r="E45" s="374" t="s">
        <v>248</v>
      </c>
      <c r="F45" s="372" t="s">
        <v>248</v>
      </c>
      <c r="G45" s="373" t="s">
        <v>248</v>
      </c>
      <c r="H45" s="374" t="s">
        <v>248</v>
      </c>
      <c r="I45" s="372" t="s">
        <v>248</v>
      </c>
      <c r="J45" s="373" t="s">
        <v>248</v>
      </c>
      <c r="K45" s="374" t="s">
        <v>248</v>
      </c>
      <c r="L45" s="372" t="s">
        <v>248</v>
      </c>
      <c r="M45" s="373" t="s">
        <v>248</v>
      </c>
      <c r="N45" s="402">
        <v>0.9</v>
      </c>
      <c r="O45" s="372" t="s">
        <v>248</v>
      </c>
      <c r="P45" s="373" t="s">
        <v>248</v>
      </c>
      <c r="Q45" s="375">
        <v>0.9</v>
      </c>
      <c r="R45" s="418" t="s">
        <v>248</v>
      </c>
      <c r="S45" s="459" t="s">
        <v>2158</v>
      </c>
    </row>
    <row r="46" spans="1:20" ht="33.4" customHeight="1" x14ac:dyDescent="0.25">
      <c r="A46" s="454"/>
      <c r="B46" s="416">
        <v>2026</v>
      </c>
      <c r="C46" s="376" t="s">
        <v>248</v>
      </c>
      <c r="D46" s="377" t="s">
        <v>248</v>
      </c>
      <c r="E46" s="378" t="s">
        <v>248</v>
      </c>
      <c r="F46" s="376" t="s">
        <v>248</v>
      </c>
      <c r="G46" s="377" t="s">
        <v>248</v>
      </c>
      <c r="H46" s="378" t="s">
        <v>248</v>
      </c>
      <c r="I46" s="376" t="s">
        <v>248</v>
      </c>
      <c r="J46" s="377" t="s">
        <v>248</v>
      </c>
      <c r="K46" s="378" t="s">
        <v>248</v>
      </c>
      <c r="L46" s="376" t="s">
        <v>248</v>
      </c>
      <c r="M46" s="377" t="s">
        <v>248</v>
      </c>
      <c r="N46" s="403">
        <v>0.9</v>
      </c>
      <c r="O46" s="376" t="s">
        <v>248</v>
      </c>
      <c r="P46" s="377" t="s">
        <v>248</v>
      </c>
      <c r="Q46" s="379">
        <v>0.9</v>
      </c>
      <c r="R46" s="419" t="s">
        <v>248</v>
      </c>
      <c r="S46" s="460"/>
    </row>
    <row r="47" spans="1:20" ht="33.4" customHeight="1" thickBot="1" x14ac:dyDescent="0.3">
      <c r="A47" s="455"/>
      <c r="B47" s="417">
        <v>2027</v>
      </c>
      <c r="C47" s="380" t="s">
        <v>248</v>
      </c>
      <c r="D47" s="381" t="s">
        <v>248</v>
      </c>
      <c r="E47" s="382" t="s">
        <v>248</v>
      </c>
      <c r="F47" s="380" t="s">
        <v>248</v>
      </c>
      <c r="G47" s="381" t="s">
        <v>248</v>
      </c>
      <c r="H47" s="382" t="s">
        <v>248</v>
      </c>
      <c r="I47" s="380" t="s">
        <v>248</v>
      </c>
      <c r="J47" s="381" t="s">
        <v>248</v>
      </c>
      <c r="K47" s="382" t="s">
        <v>248</v>
      </c>
      <c r="L47" s="380" t="s">
        <v>248</v>
      </c>
      <c r="M47" s="381" t="s">
        <v>248</v>
      </c>
      <c r="N47" s="404">
        <v>0.9</v>
      </c>
      <c r="O47" s="380" t="s">
        <v>248</v>
      </c>
      <c r="P47" s="381" t="s">
        <v>248</v>
      </c>
      <c r="Q47" s="383">
        <v>0.9</v>
      </c>
      <c r="R47" s="420" t="s">
        <v>248</v>
      </c>
      <c r="S47" s="461"/>
    </row>
    <row r="48" spans="1:20" x14ac:dyDescent="0.25">
      <c r="A48" s="165" t="s">
        <v>61</v>
      </c>
    </row>
    <row r="49" spans="1:19" ht="28.5" customHeight="1" x14ac:dyDescent="0.25">
      <c r="A49" s="360" t="s">
        <v>248</v>
      </c>
      <c r="B49" s="421" t="s">
        <v>2113</v>
      </c>
      <c r="C49" s="422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3"/>
    </row>
    <row r="50" spans="1:19" ht="25.5" customHeight="1" x14ac:dyDescent="0.25">
      <c r="A50" s="424" t="s">
        <v>255</v>
      </c>
      <c r="B50" s="421" t="s">
        <v>2114</v>
      </c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3"/>
    </row>
    <row r="51" spans="1:19" ht="30" customHeight="1" x14ac:dyDescent="0.25">
      <c r="A51" s="424" t="s">
        <v>250</v>
      </c>
      <c r="B51" s="421" t="s">
        <v>2115</v>
      </c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3"/>
    </row>
    <row r="52" spans="1:19" ht="32.25" customHeight="1" x14ac:dyDescent="0.25">
      <c r="A52" s="425">
        <v>0.8</v>
      </c>
      <c r="B52" s="421" t="s">
        <v>2116</v>
      </c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3"/>
    </row>
    <row r="53" spans="1:19" ht="36.75" customHeight="1" x14ac:dyDescent="0.25">
      <c r="A53" s="426" t="s">
        <v>2138</v>
      </c>
      <c r="B53" s="462" t="s">
        <v>2136</v>
      </c>
      <c r="C53" s="463"/>
      <c r="D53" s="463"/>
      <c r="E53" s="463"/>
      <c r="F53" s="463"/>
      <c r="G53" s="463"/>
      <c r="H53" s="463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4"/>
    </row>
  </sheetData>
  <mergeCells count="18">
    <mergeCell ref="A4:A15"/>
    <mergeCell ref="A16:A24"/>
    <mergeCell ref="A25:A37"/>
    <mergeCell ref="A38:A41"/>
    <mergeCell ref="R38:R41"/>
    <mergeCell ref="A1:S1"/>
    <mergeCell ref="A2:B2"/>
    <mergeCell ref="C2:E2"/>
    <mergeCell ref="F2:H2"/>
    <mergeCell ref="I2:K2"/>
    <mergeCell ref="L2:N2"/>
    <mergeCell ref="O2:Q2"/>
    <mergeCell ref="R2:S2"/>
    <mergeCell ref="A42:A44"/>
    <mergeCell ref="A45:A47"/>
    <mergeCell ref="R42:R44"/>
    <mergeCell ref="S45:S47"/>
    <mergeCell ref="B53:S53"/>
  </mergeCells>
  <hyperlinks>
    <hyperlink ref="B5" location="'DM 81_2019'!A1" display="'DM 81_2019'!A1" xr:uid="{FC59A00C-37E4-41CA-A927-CC5DD8C3D165}"/>
    <hyperlink ref="B6" location="'DM 81_2020'!A1" display="'DM 81_2020'!A1" xr:uid="{3FAF2D28-2738-4011-8145-BADE144C2826}"/>
    <hyperlink ref="B7" location="'DM 81_2021'!A1" display="'DM 81_2021'!A1" xr:uid="{9D846338-0CB8-43D8-BAAB-AE437EEB2BC5}"/>
    <hyperlink ref="B8" location="'DM 81_2022'!A1" display="'DM 81_2022'!A1" xr:uid="{898B0173-CFB5-4576-8612-46FDEDFF516B}"/>
    <hyperlink ref="B9" location="'DM 81_2023'!A1" display="'DM 81_2023'!A1" xr:uid="{8E4A6EDD-3B0F-4E34-99DA-26D490D744C9}"/>
    <hyperlink ref="B10" location="'DM 81_2024'!A1" display="'DM 81_2024'!A1" xr:uid="{F4F50111-65DC-41C0-97B3-20BF83443F45}"/>
    <hyperlink ref="B11" location="'DM 81_2025'!A1" display="'DM 81_2025'!A1" xr:uid="{70C95B57-4508-4EBA-8F06-79F23050220A}"/>
    <hyperlink ref="B12" location="'DM 81_2026'!A1" display="'DM 81_2026'!A1" xr:uid="{E8F08C0E-7DAB-46C3-A918-65C32960A3E2}"/>
    <hyperlink ref="B38" location="'DM 256_2023'!A1" display="'DM 256_2023'!A1" xr:uid="{06F3118E-7870-4C36-AFB5-82F0A8C26F81}"/>
    <hyperlink ref="B39" location="'DM 256_2024'!A1" display="'DM 256_2024'!A1" xr:uid="{79864CF4-75DE-4007-9F18-E6B1FCA8AA10}"/>
    <hyperlink ref="B40" location="'DM 256_2025'!A1" display="'DM 256_2025'!A1" xr:uid="{91DB490A-B0BD-4974-90BF-049D82DDDEFF}"/>
    <hyperlink ref="B41" location="'DM 256_2026'!A1" display="'DM 256_2026'!A1" xr:uid="{07084469-0F58-48C8-91EF-A255E0570E3A}"/>
    <hyperlink ref="B25" location="'DM 223_2018'!A1" display="'DM 223_2018'!A1" xr:uid="{38E9BFA3-A103-4D62-B43E-A8E5CBFBD675}"/>
    <hyperlink ref="B26" location="'DM 223_2019'!A1" display="'DM 223_2019'!A1" xr:uid="{BC5F2D1E-01DC-4E64-B421-CC0D48FB3B40}"/>
    <hyperlink ref="B27" location="'DM 223_2020'!A1" display="'DM 223_2020'!A1" xr:uid="{46AF5741-A4EA-4623-91A6-B8DA774EF57A}"/>
    <hyperlink ref="B28" location="'DM 223_2021'!A1" display="'DM 223_2021'!A1" xr:uid="{E9B431EB-08C0-49DC-9EBE-471F0FEE10FE}"/>
    <hyperlink ref="B29" location="'DM 223_2022'!A1" display="'DM 223_2022'!A1" xr:uid="{D792C740-C476-4000-BBAD-8920FEC62EDB}"/>
    <hyperlink ref="B30" location="'DM 223_2023'!A1" display="'DM 223_2023'!A1" xr:uid="{F8E41A95-1186-4619-9785-9B4B70E406D0}"/>
    <hyperlink ref="B31" location="'DM 223_2024'!A1" display="'DM 223_2024'!A1" xr:uid="{6B4C22C8-1F2F-40C2-812B-5616E7064939}"/>
    <hyperlink ref="B33" location="'DM 223_2025'!A1" display="'DM 223_2025'!A1" xr:uid="{866B564B-62E2-42FB-B7E6-FDF885ED2A80}"/>
    <hyperlink ref="B34" location="'DM 223_2026'!A1" display="'DM 223_2026'!A1" xr:uid="{8B5A475D-D335-4615-B6A3-B5C0CCA31CD4}"/>
    <hyperlink ref="B20" location="'DM 315_2022'!A1" display="'DM 315_2022'!A1" xr:uid="{5FC09512-D115-479A-9B41-E821D7A02D97}"/>
    <hyperlink ref="B21" location="'DM 315_2023'!A1" display="'DM 315_2023'!A1" xr:uid="{D1DBB793-4943-47EB-8B9E-2BC36235A773}"/>
    <hyperlink ref="B22" location="'DM 315_2024'!A1" display="'DM 315_2024'!A1" xr:uid="{0B066BAB-D4F2-46DC-AD72-CBCD09BC1743}"/>
    <hyperlink ref="B23" location="'DM 315_2025'!A1" display="'DM 315_2025'!A1" xr:uid="{14EA0399-429D-4F5B-91F6-58A468698F05}"/>
    <hyperlink ref="B24" location="'DM 315_2026'!A1" display="'DM 315_2026'!A1" xr:uid="{8014F5AF-B60D-48E8-8A47-02827CFAD0C2}"/>
    <hyperlink ref="B42" location="'PR FESR 21-27_autobus_2025'!A1" display="'PR FESR 21-27_autobus_2025'!A1" xr:uid="{234359AF-BCA3-4943-8F07-6F58EA6AC93F}"/>
    <hyperlink ref="B43" location="'PR FESR 21-27_autobus_2026'!A1" display="'PR FESR 21-27_autobus_2026'!A1" xr:uid="{95657A25-10EE-4088-B0F7-292FD779BB7D}"/>
    <hyperlink ref="B44" location="'PR FESR 21-27_autobus_2027'!A1" display="'PR FESR 21-27_autobus_2027'!A1" xr:uid="{8F9062A0-0815-4C6B-99CF-338055F509F5}"/>
    <hyperlink ref="B45" location="'PR FESR 21-27_infrastr_2025'!A1" display="'PR FESR 21-27_infrastr_2025'!A1" xr:uid="{E56D320B-BB7A-46D1-868C-2100BAC46A64}"/>
    <hyperlink ref="B46" location="'PR FESR 21-27_infrastr_2026'!A1" display="'PR FESR 21-27_infrastr_2026'!A1" xr:uid="{EA91D201-114B-423F-B48B-9F09679B36AD}"/>
    <hyperlink ref="B47" location="'PR FESR 21-27_infrastr_2027'!A1" display="'PR FESR 21-27_infrastr_2027'!A1" xr:uid="{0B00B889-2AFA-48B8-A623-2CB6BD64C9C7}"/>
    <hyperlink ref="B13" location="'DM 81_2027'!A1" display="'DM 81_2027'!A1" xr:uid="{D5734827-F222-498A-90A3-B024B94FFD6D}"/>
    <hyperlink ref="B35" location="'DM 223_2027'!A1" display="'DM 223_2027'!A1" xr:uid="{A2A1CB10-1E67-4C78-A4BD-3F89D92576D0}"/>
    <hyperlink ref="B14" location="'DM 81_2028'!A1" display="'DM 81_2028'!A1" xr:uid="{016A2F05-B528-4C24-9BDB-FDFADC599008}"/>
    <hyperlink ref="B36" location="'DM 223_2028'!A1" display="'DM 223_2028'!A1" xr:uid="{9074DEE4-A791-4C94-A30A-A3713F5CC058}"/>
    <hyperlink ref="B32" location="'DM 223_2024 bis'!A1" display="2024 bis" xr:uid="{BCA459B3-38F8-4408-9C4D-C6301DDDE477}"/>
  </hyperlinks>
  <printOptions horizontalCentered="1"/>
  <pageMargins left="0.15748031496062992" right="0.15748031496062992" top="0.31496062992125984" bottom="0.15748031496062992" header="0.23622047244094491" footer="0.19685039370078741"/>
  <pageSetup paperSize="8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rgb="FFFF0000"/>
    <pageSetUpPr fitToPage="1"/>
  </sheetPr>
  <dimension ref="A1:DZ43"/>
  <sheetViews>
    <sheetView showGridLines="0" zoomScale="75" zoomScaleNormal="75" workbookViewId="0">
      <selection activeCell="F9" sqref="F9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2025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140426.79917602727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536"/>
      <c r="C9" s="537"/>
      <c r="D9" s="534" t="s">
        <v>2108</v>
      </c>
      <c r="E9" s="535"/>
      <c r="F9" s="145">
        <f>'DM 223_2024'!F10</f>
        <v>2099660.6570128803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+TOTIMP-F7+F9</f>
        <v>2240087.4561889074</v>
      </c>
      <c r="G10" s="271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D9:E9"/>
    <mergeCell ref="B9:C9"/>
    <mergeCell ref="V30:DZ30"/>
    <mergeCell ref="B10:C10"/>
    <mergeCell ref="D10:E10"/>
  </mergeCells>
  <conditionalFormatting sqref="B13">
    <cfRule type="cellIs" dxfId="1021" priority="107" operator="greaterThan">
      <formula>#REF!</formula>
    </cfRule>
  </conditionalFormatting>
  <conditionalFormatting sqref="M15:M29">
    <cfRule type="containsText" dxfId="1020" priority="46" operator="containsText" text="COMPILARE">
      <formula>NOT(ISERROR(SEARCH("COMPILARE",M15)))</formula>
    </cfRule>
  </conditionalFormatting>
  <conditionalFormatting sqref="W15:DZ29">
    <cfRule type="cellIs" dxfId="1019" priority="97" operator="equal">
      <formula>3</formula>
    </cfRule>
    <cfRule type="cellIs" dxfId="1018" priority="98" operator="equal">
      <formula>2</formula>
    </cfRule>
    <cfRule type="cellIs" dxfId="1017" priority="99" operator="equal">
      <formula>1</formula>
    </cfRule>
  </conditionalFormatting>
  <conditionalFormatting sqref="W31:DZ40">
    <cfRule type="cellIs" dxfId="1016" priority="94" operator="equal">
      <formula>3</formula>
    </cfRule>
    <cfRule type="cellIs" dxfId="1015" priority="95" operator="equal">
      <formula>2</formula>
    </cfRule>
    <cfRule type="cellIs" dxfId="1014" priority="96" operator="equal">
      <formula>1</formula>
    </cfRule>
  </conditionalFormatting>
  <conditionalFormatting sqref="N15">
    <cfRule type="containsText" dxfId="1013" priority="45" operator="containsText" text="COMPILARE">
      <formula>NOT(ISERROR(SEARCH("COMPILARE",N15)))</formula>
    </cfRule>
  </conditionalFormatting>
  <conditionalFormatting sqref="N16">
    <cfRule type="containsText" dxfId="1012" priority="30" operator="containsText" text="COMPILARE">
      <formula>NOT(ISERROR(SEARCH("COMPILARE",N16)))</formula>
    </cfRule>
  </conditionalFormatting>
  <conditionalFormatting sqref="N17">
    <cfRule type="containsText" dxfId="1011" priority="29" operator="containsText" text="COMPILARE">
      <formula>NOT(ISERROR(SEARCH("COMPILARE",N17)))</formula>
    </cfRule>
  </conditionalFormatting>
  <conditionalFormatting sqref="N18">
    <cfRule type="containsText" dxfId="1010" priority="28" operator="containsText" text="COMPILARE">
      <formula>NOT(ISERROR(SEARCH("COMPILARE",N18)))</formula>
    </cfRule>
  </conditionalFormatting>
  <conditionalFormatting sqref="N19">
    <cfRule type="containsText" dxfId="1009" priority="27" operator="containsText" text="COMPILARE">
      <formula>NOT(ISERROR(SEARCH("COMPILARE",N19)))</formula>
    </cfRule>
  </conditionalFormatting>
  <conditionalFormatting sqref="N20">
    <cfRule type="containsText" dxfId="1008" priority="26" operator="containsText" text="COMPILARE">
      <formula>NOT(ISERROR(SEARCH("COMPILARE",N20)))</formula>
    </cfRule>
  </conditionalFormatting>
  <conditionalFormatting sqref="N21">
    <cfRule type="containsText" dxfId="1007" priority="25" operator="containsText" text="COMPILARE">
      <formula>NOT(ISERROR(SEARCH("COMPILARE",N21)))</formula>
    </cfRule>
  </conditionalFormatting>
  <conditionalFormatting sqref="N22">
    <cfRule type="containsText" dxfId="1006" priority="24" operator="containsText" text="COMPILARE">
      <formula>NOT(ISERROR(SEARCH("COMPILARE",N22)))</formula>
    </cfRule>
  </conditionalFormatting>
  <conditionalFormatting sqref="N23">
    <cfRule type="containsText" dxfId="1005" priority="23" operator="containsText" text="COMPILARE">
      <formula>NOT(ISERROR(SEARCH("COMPILARE",N23)))</formula>
    </cfRule>
  </conditionalFormatting>
  <conditionalFormatting sqref="N24">
    <cfRule type="containsText" dxfId="1004" priority="22" operator="containsText" text="COMPILARE">
      <formula>NOT(ISERROR(SEARCH("COMPILARE",N24)))</formula>
    </cfRule>
  </conditionalFormatting>
  <conditionalFormatting sqref="N25">
    <cfRule type="containsText" dxfId="1003" priority="21" operator="containsText" text="COMPILARE">
      <formula>NOT(ISERROR(SEARCH("COMPILARE",N25)))</formula>
    </cfRule>
  </conditionalFormatting>
  <conditionalFormatting sqref="N26">
    <cfRule type="containsText" dxfId="1002" priority="20" operator="containsText" text="COMPILARE">
      <formula>NOT(ISERROR(SEARCH("COMPILARE",N26)))</formula>
    </cfRule>
  </conditionalFormatting>
  <conditionalFormatting sqref="N27">
    <cfRule type="containsText" dxfId="1001" priority="19" operator="containsText" text="COMPILARE">
      <formula>NOT(ISERROR(SEARCH("COMPILARE",N27)))</formula>
    </cfRule>
  </conditionalFormatting>
  <conditionalFormatting sqref="N28">
    <cfRule type="containsText" dxfId="1000" priority="18" operator="containsText" text="COMPILARE">
      <formula>NOT(ISERROR(SEARCH("COMPILARE",N28)))</formula>
    </cfRule>
  </conditionalFormatting>
  <conditionalFormatting sqref="N29">
    <cfRule type="containsText" dxfId="999" priority="17" operator="containsText" text="COMPILARE">
      <formula>NOT(ISERROR(SEARCH("COMPILARE",N29)))</formula>
    </cfRule>
  </conditionalFormatting>
  <conditionalFormatting sqref="J16:J17">
    <cfRule type="cellIs" dxfId="998" priority="16" operator="equal">
      <formula>$O$14="Metano"</formula>
    </cfRule>
  </conditionalFormatting>
  <conditionalFormatting sqref="A15:L15">
    <cfRule type="expression" dxfId="997" priority="15">
      <formula>$P$15=1</formula>
    </cfRule>
  </conditionalFormatting>
  <conditionalFormatting sqref="A16:L16">
    <cfRule type="expression" dxfId="996" priority="14">
      <formula>$P$16=1</formula>
    </cfRule>
  </conditionalFormatting>
  <conditionalFormatting sqref="A17:L17">
    <cfRule type="expression" dxfId="995" priority="13">
      <formula>$P$17=1</formula>
    </cfRule>
  </conditionalFormatting>
  <conditionalFormatting sqref="A18:L18">
    <cfRule type="expression" dxfId="994" priority="12">
      <formula>$P$18=1</formula>
    </cfRule>
  </conditionalFormatting>
  <conditionalFormatting sqref="A19:L19">
    <cfRule type="expression" dxfId="993" priority="11">
      <formula>$P$19=1</formula>
    </cfRule>
  </conditionalFormatting>
  <conditionalFormatting sqref="A20:L20">
    <cfRule type="expression" dxfId="992" priority="10">
      <formula>$P$20=1</formula>
    </cfRule>
  </conditionalFormatting>
  <conditionalFormatting sqref="A21:L21">
    <cfRule type="expression" dxfId="991" priority="9">
      <formula>$P$21=1</formula>
    </cfRule>
  </conditionalFormatting>
  <conditionalFormatting sqref="A22:L22">
    <cfRule type="expression" dxfId="990" priority="8">
      <formula>$P$22=1</formula>
    </cfRule>
  </conditionalFormatting>
  <conditionalFormatting sqref="A23:L23">
    <cfRule type="expression" dxfId="989" priority="7">
      <formula>$P$23=1</formula>
    </cfRule>
  </conditionalFormatting>
  <conditionalFormatting sqref="A24:L24">
    <cfRule type="expression" dxfId="988" priority="6">
      <formula>$P$24=1</formula>
    </cfRule>
  </conditionalFormatting>
  <conditionalFormatting sqref="A25:L25">
    <cfRule type="expression" dxfId="987" priority="5">
      <formula>$P$25=1</formula>
    </cfRule>
  </conditionalFormatting>
  <conditionalFormatting sqref="A26:L26">
    <cfRule type="expression" dxfId="986" priority="4">
      <formula>$P$26=1</formula>
    </cfRule>
  </conditionalFormatting>
  <conditionalFormatting sqref="A27:L27">
    <cfRule type="expression" dxfId="985" priority="3">
      <formula>$P$27=1</formula>
    </cfRule>
  </conditionalFormatting>
  <conditionalFormatting sqref="A28:L28">
    <cfRule type="expression" dxfId="984" priority="2">
      <formula>$P$28=1</formula>
    </cfRule>
  </conditionalFormatting>
  <conditionalFormatting sqref="A29:L29">
    <cfRule type="expression" dxfId="983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8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800-000001000000}"/>
    <dataValidation type="list" allowBlank="1" showInputMessage="1" showErrorMessage="1" prompt="Se l'intervento è allocato su più annualità indicare quali nel campo &quot;Note particolari&quot;" sqref="K31:K40" xr:uid="{00000000-0002-0000-08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8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8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800-000005000000}">
      <formula1>H31="Colonnine di ricarica autobus elettrici e relativi apparati"</formula1>
    </dataValidation>
    <dataValidation type="list" allowBlank="1" showInputMessage="1" showErrorMessage="1" sqref="W15:DZ29 W31:DZ40" xr:uid="{00000000-0002-0000-0800-000006000000}">
      <formula1>"1,2,3"</formula1>
    </dataValidation>
    <dataValidation type="list" allowBlank="1" showInputMessage="1" showErrorMessage="1" sqref="C31:C40 F31:G40 I15:K29 J31:J40 O31:Q40 O15:Q29 B15:B29" xr:uid="{00000000-0002-0000-0800-000007000000}">
      <formula1>"0,1"</formula1>
    </dataValidation>
    <dataValidation type="list" allowBlank="1" showInputMessage="1" showErrorMessage="1" sqref="H15:H29" xr:uid="{00000000-0002-0000-08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8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5" sqref="N15:N29" xr:uid="{7E450573-BC39-4EA5-956D-4A24565F2431}">
      <formula1>45961</formula1>
    </dataValidation>
  </dataValidations>
  <hyperlinks>
    <hyperlink ref="H5" location="QUADRO!A1" display="torna al QUADRO iniziale degli investimenti" xr:uid="{6C601FCD-1E50-4BF5-B521-9446260C01E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8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8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00000000-0002-0000-08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8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8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8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8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800-00000D00000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00000000-0002-0000-0800-00000C000000}">
          <x14:formula1>
            <xm:f>Aziende!$E$3:$E$12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7A75-AFFD-4E31-8C58-8BBE586C1C99}">
  <sheetPr codeName="Foglio30"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2026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63237.33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27.4" customHeight="1" x14ac:dyDescent="0.3">
      <c r="A9" s="340" t="s">
        <v>2106</v>
      </c>
      <c r="B9" s="498">
        <f>'DM 223_2025'!F10</f>
        <v>2240087.4561889074</v>
      </c>
      <c r="C9" s="498"/>
      <c r="D9" s="534" t="s">
        <v>2133</v>
      </c>
      <c r="E9" s="535"/>
      <c r="F9" s="145">
        <f>'DM 223_2024'!F10</f>
        <v>2099660.6570128803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2303324.7861889075</v>
      </c>
      <c r="G10" s="271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  <mergeCell ref="V30:DZ30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982" priority="39" operator="greaterThan">
      <formula>#REF!</formula>
    </cfRule>
  </conditionalFormatting>
  <conditionalFormatting sqref="M15:M29">
    <cfRule type="containsText" dxfId="981" priority="32" operator="containsText" text="COMPILARE">
      <formula>NOT(ISERROR(SEARCH("COMPILARE",M15)))</formula>
    </cfRule>
  </conditionalFormatting>
  <conditionalFormatting sqref="W15:DZ29">
    <cfRule type="cellIs" dxfId="980" priority="36" operator="equal">
      <formula>3</formula>
    </cfRule>
    <cfRule type="cellIs" dxfId="979" priority="37" operator="equal">
      <formula>2</formula>
    </cfRule>
    <cfRule type="cellIs" dxfId="978" priority="38" operator="equal">
      <formula>1</formula>
    </cfRule>
  </conditionalFormatting>
  <conditionalFormatting sqref="W31:DZ40">
    <cfRule type="cellIs" dxfId="977" priority="33" operator="equal">
      <formula>3</formula>
    </cfRule>
    <cfRule type="cellIs" dxfId="976" priority="34" operator="equal">
      <formula>2</formula>
    </cfRule>
    <cfRule type="cellIs" dxfId="975" priority="35" operator="equal">
      <formula>1</formula>
    </cfRule>
  </conditionalFormatting>
  <conditionalFormatting sqref="N15">
    <cfRule type="containsText" dxfId="974" priority="31" operator="containsText" text="COMPILARE">
      <formula>NOT(ISERROR(SEARCH("COMPILARE",N15)))</formula>
    </cfRule>
  </conditionalFormatting>
  <conditionalFormatting sqref="N16">
    <cfRule type="containsText" dxfId="973" priority="30" operator="containsText" text="COMPILARE">
      <formula>NOT(ISERROR(SEARCH("COMPILARE",N16)))</formula>
    </cfRule>
  </conditionalFormatting>
  <conditionalFormatting sqref="N17">
    <cfRule type="containsText" dxfId="972" priority="29" operator="containsText" text="COMPILARE">
      <formula>NOT(ISERROR(SEARCH("COMPILARE",N17)))</formula>
    </cfRule>
  </conditionalFormatting>
  <conditionalFormatting sqref="N18">
    <cfRule type="containsText" dxfId="971" priority="28" operator="containsText" text="COMPILARE">
      <formula>NOT(ISERROR(SEARCH("COMPILARE",N18)))</formula>
    </cfRule>
  </conditionalFormatting>
  <conditionalFormatting sqref="N19">
    <cfRule type="containsText" dxfId="970" priority="27" operator="containsText" text="COMPILARE">
      <formula>NOT(ISERROR(SEARCH("COMPILARE",N19)))</formula>
    </cfRule>
  </conditionalFormatting>
  <conditionalFormatting sqref="N20">
    <cfRule type="containsText" dxfId="969" priority="26" operator="containsText" text="COMPILARE">
      <formula>NOT(ISERROR(SEARCH("COMPILARE",N20)))</formula>
    </cfRule>
  </conditionalFormatting>
  <conditionalFormatting sqref="N21">
    <cfRule type="containsText" dxfId="968" priority="25" operator="containsText" text="COMPILARE">
      <formula>NOT(ISERROR(SEARCH("COMPILARE",N21)))</formula>
    </cfRule>
  </conditionalFormatting>
  <conditionalFormatting sqref="N22">
    <cfRule type="containsText" dxfId="967" priority="24" operator="containsText" text="COMPILARE">
      <formula>NOT(ISERROR(SEARCH("COMPILARE",N22)))</formula>
    </cfRule>
  </conditionalFormatting>
  <conditionalFormatting sqref="N23">
    <cfRule type="containsText" dxfId="966" priority="23" operator="containsText" text="COMPILARE">
      <formula>NOT(ISERROR(SEARCH("COMPILARE",N23)))</formula>
    </cfRule>
  </conditionalFormatting>
  <conditionalFormatting sqref="N24">
    <cfRule type="containsText" dxfId="965" priority="22" operator="containsText" text="COMPILARE">
      <formula>NOT(ISERROR(SEARCH("COMPILARE",N24)))</formula>
    </cfRule>
  </conditionalFormatting>
  <conditionalFormatting sqref="N25">
    <cfRule type="containsText" dxfId="964" priority="21" operator="containsText" text="COMPILARE">
      <formula>NOT(ISERROR(SEARCH("COMPILARE",N25)))</formula>
    </cfRule>
  </conditionalFormatting>
  <conditionalFormatting sqref="N26">
    <cfRule type="containsText" dxfId="963" priority="20" operator="containsText" text="COMPILARE">
      <formula>NOT(ISERROR(SEARCH("COMPILARE",N26)))</formula>
    </cfRule>
  </conditionalFormatting>
  <conditionalFormatting sqref="N27">
    <cfRule type="containsText" dxfId="962" priority="19" operator="containsText" text="COMPILARE">
      <formula>NOT(ISERROR(SEARCH("COMPILARE",N27)))</formula>
    </cfRule>
  </conditionalFormatting>
  <conditionalFormatting sqref="N28">
    <cfRule type="containsText" dxfId="961" priority="18" operator="containsText" text="COMPILARE">
      <formula>NOT(ISERROR(SEARCH("COMPILARE",N28)))</formula>
    </cfRule>
  </conditionalFormatting>
  <conditionalFormatting sqref="N29">
    <cfRule type="containsText" dxfId="960" priority="17" operator="containsText" text="COMPILARE">
      <formula>NOT(ISERROR(SEARCH("COMPILARE",N29)))</formula>
    </cfRule>
  </conditionalFormatting>
  <conditionalFormatting sqref="J16:J17">
    <cfRule type="cellIs" dxfId="959" priority="16" operator="equal">
      <formula>$O$14="Metano"</formula>
    </cfRule>
  </conditionalFormatting>
  <conditionalFormatting sqref="A15:L15">
    <cfRule type="expression" dxfId="958" priority="15">
      <formula>$P$15=1</formula>
    </cfRule>
  </conditionalFormatting>
  <conditionalFormatting sqref="A16:L16">
    <cfRule type="expression" dxfId="957" priority="14">
      <formula>$P$16=1</formula>
    </cfRule>
  </conditionalFormatting>
  <conditionalFormatting sqref="A17:L17">
    <cfRule type="expression" dxfId="956" priority="13">
      <formula>$P$17=1</formula>
    </cfRule>
  </conditionalFormatting>
  <conditionalFormatting sqref="A18:L18">
    <cfRule type="expression" dxfId="955" priority="12">
      <formula>$P$18=1</formula>
    </cfRule>
  </conditionalFormatting>
  <conditionalFormatting sqref="A19:L19">
    <cfRule type="expression" dxfId="954" priority="11">
      <formula>$P$19=1</formula>
    </cfRule>
  </conditionalFormatting>
  <conditionalFormatting sqref="A20:L20">
    <cfRule type="expression" dxfId="953" priority="10">
      <formula>$P$20=1</formula>
    </cfRule>
  </conditionalFormatting>
  <conditionalFormatting sqref="A21:L21">
    <cfRule type="expression" dxfId="952" priority="9">
      <formula>$P$21=1</formula>
    </cfRule>
  </conditionalFormatting>
  <conditionalFormatting sqref="A22:L22">
    <cfRule type="expression" dxfId="951" priority="8">
      <formula>$P$22=1</formula>
    </cfRule>
  </conditionalFormatting>
  <conditionalFormatting sqref="A23:L23">
    <cfRule type="expression" dxfId="950" priority="7">
      <formula>$P$23=1</formula>
    </cfRule>
  </conditionalFormatting>
  <conditionalFormatting sqref="A24:L24">
    <cfRule type="expression" dxfId="949" priority="6">
      <formula>$P$24=1</formula>
    </cfRule>
  </conditionalFormatting>
  <conditionalFormatting sqref="A25:L25">
    <cfRule type="expression" dxfId="948" priority="5">
      <formula>$P$25=1</formula>
    </cfRule>
  </conditionalFormatting>
  <conditionalFormatting sqref="A26:L26">
    <cfRule type="expression" dxfId="947" priority="4">
      <formula>$P$26=1</formula>
    </cfRule>
  </conditionalFormatting>
  <conditionalFormatting sqref="A27:L27">
    <cfRule type="expression" dxfId="946" priority="3">
      <formula>$P$27=1</formula>
    </cfRule>
  </conditionalFormatting>
  <conditionalFormatting sqref="A28:L28">
    <cfRule type="expression" dxfId="945" priority="2">
      <formula>$P$28=1</formula>
    </cfRule>
  </conditionalFormatting>
  <conditionalFormatting sqref="A29:L29">
    <cfRule type="expression" dxfId="944" priority="1">
      <formula>$P$29=1</formula>
    </cfRule>
  </conditionalFormatting>
  <dataValidations count="11">
    <dataValidation type="date" operator="lessThanOrEqual" allowBlank="1" showInputMessage="1" showErrorMessage="1" errorTitle="STIPULA CONTRATTO" error="La data inserita supera il termine del 31/10/2025" sqref="N15:N29" xr:uid="{2F1168FA-60F2-425A-B7F0-E1FF9EFE58F2}">
      <formula1>45961</formula1>
    </dataValidation>
    <dataValidation type="custom" showInputMessage="1" showErrorMessage="1" errorTitle="CIG MANCANTE" error="CIG MANCANTE_x000a_(compilare colonna a destra)" sqref="L15:L29" xr:uid="{F4ACAB4B-0C95-443E-BC67-FF735672B933}">
      <formula1>$M15&lt;&gt;"COMPILARE"</formula1>
    </dataValidation>
    <dataValidation type="list" allowBlank="1" showInputMessage="1" showErrorMessage="1" sqref="H15:H29" xr:uid="{4B4A9A20-E320-4555-9BFA-15C95007897A}">
      <formula1>INDIRECT(G15)</formula1>
    </dataValidation>
    <dataValidation type="list" allowBlank="1" showInputMessage="1" showErrorMessage="1" sqref="C31:C40 F31:G40 I15:K29 J31:J40 O31:Q40 O15:Q29 B15:B29" xr:uid="{A9BB2DA2-7700-49FF-93DD-5068D9D9C366}">
      <formula1>"0,1"</formula1>
    </dataValidation>
    <dataValidation type="list" allowBlank="1" showInputMessage="1" showErrorMessage="1" sqref="W15:DZ29 W31:DZ40" xr:uid="{80D9E9DC-F290-4F0A-8F46-CAE169619BA3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3E99DB7-E18E-4BC5-9B6C-F1CC2B46D3E3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91817CAA-7410-42A6-BE00-E9D47521199C}"/>
    <dataValidation allowBlank="1" showInputMessage="1" showErrorMessage="1" prompt="Importo totale dell'itero intervento proposto (totale per riga, netto IVA)" sqref="L31:L40" xr:uid="{E5DCD820-AD73-4F46-81B8-760ACA93D4FF}"/>
    <dataValidation type="list" allowBlank="1" showInputMessage="1" showErrorMessage="1" prompt="Se l'intervento è allocato su più annualità indicare quali nel campo &quot;Note particolari&quot;" sqref="K31:K40" xr:uid="{298ED9BA-E9DD-4D3E-A208-B3264A4C856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A4D7DDB5-E2A8-4AB2-A2C9-5BB8E462C7F9}"/>
    <dataValidation type="list" errorStyle="information" allowBlank="1" showInputMessage="1" showErrorMessage="1" sqref="C15:C29" xr:uid="{5EDD8C76-60AE-4497-91C0-840DD5823BD9}">
      <formula1>"0,1"</formula1>
    </dataValidation>
  </dataValidations>
  <hyperlinks>
    <hyperlink ref="H5" location="QUADRO!A1" display="torna al QUADRO iniziale degli investimenti" xr:uid="{84CD1B28-D88B-4B9F-B813-43B355DC7E7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B335C2C-600A-4774-93D7-E05C1E4C0F24}">
          <x14:formula1>
            <xm:f>DGRtetto!$B$2:$B$5</xm:f>
          </x14:formula1>
          <xm:sqref>G15:G29</xm:sqref>
        </x14:dataValidation>
        <x14:dataValidation type="list" allowBlank="1" showInputMessage="1" showErrorMessage="1" xr:uid="{D00DAE41-DB6C-4396-8FBD-6D3FF4481E54}">
          <x14:formula1>
            <xm:f>Aziende!$C$3:$C$7</xm:f>
          </x14:formula1>
          <xm:sqref>B3</xm:sqref>
        </x14:dataValidation>
        <x14:dataValidation type="list" allowBlank="1" showInputMessage="1" showErrorMessage="1" xr:uid="{227F6CE0-FDDC-4832-81C9-4EEB345100C0}">
          <x14:formula1>
            <xm:f>Aziende!$A$3:$A$197</xm:f>
          </x14:formula1>
          <xm:sqref>B2</xm:sqref>
        </x14:dataValidation>
        <x14:dataValidation type="list" allowBlank="1" showInputMessage="1" showErrorMessage="1" xr:uid="{D92002C5-364E-40DC-82E5-FBC8C8B07C62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97B05F49-C3EB-415E-B16E-BE1813B0B1BC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314164D2-8EC5-41A2-AA1F-80DDB5E6C5B1}">
          <x14:formula1>
            <xm:f>Targhe!$D$2:$D$1228</xm:f>
          </x14:formula1>
          <xm:sqref>D15:D29</xm:sqref>
        </x14:dataValidation>
        <x14:dataValidation type="list" allowBlank="1" showInputMessage="1" showErrorMessage="1" xr:uid="{702E7692-1D40-4A44-9D41-DDD96B2DF9DC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B3EC7210-0F4A-4218-AC0B-AE6C6ABDFC1C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3145B43A-94FE-436A-8263-3AC9445F506E}">
          <x14:formula1>
            <xm:f>Aziende!$E$3:$E$12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7460D-917C-4BF5-91CC-B82E9CC08B6D}">
  <sheetPr>
    <tabColor rgb="FFFF0000"/>
    <pageSetUpPr fitToPage="1"/>
  </sheetPr>
  <dimension ref="A1:FJ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66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09">
        <v>2027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223/2020 - MIT_2027_FM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498">
        <f>VLOOKUP($B$6,'Assegnazione fondi'!$D$2:$G$242,3,FALSE)</f>
        <v>68877.41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10">
        <f>VLOOKUP($B$6,'Assegnazione fondi'!$D$2:$G$242,4,FALSE)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66" ht="27.4" customHeight="1" x14ac:dyDescent="0.3">
      <c r="A9" s="429" t="s">
        <v>2106</v>
      </c>
      <c r="B9" s="498">
        <f>'DM 223_2026'!F10</f>
        <v>2303324.7861889075</v>
      </c>
      <c r="C9" s="498"/>
      <c r="D9" s="534" t="s">
        <v>2133</v>
      </c>
      <c r="E9" s="535"/>
      <c r="F9" s="145">
        <f>'DM 223_2024'!F10</f>
        <v>2099660.6570128803</v>
      </c>
      <c r="G9" s="260"/>
      <c r="H9" s="111"/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2372202.1961889076</v>
      </c>
      <c r="G10" s="271"/>
      <c r="H10" s="111"/>
    </row>
    <row r="11" spans="1:166" ht="15.75" thickBot="1" x14ac:dyDescent="0.3"/>
    <row r="12" spans="1:166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  <c r="EB12" s="525"/>
      <c r="EC12" s="525"/>
      <c r="ED12" s="525"/>
      <c r="EE12" s="525"/>
      <c r="EF12" s="525"/>
      <c r="EG12" s="525"/>
      <c r="EH12" s="525"/>
      <c r="EI12" s="525"/>
      <c r="EJ12" s="525"/>
      <c r="EK12" s="525"/>
      <c r="EL12" s="525"/>
      <c r="EM12" s="525"/>
      <c r="EN12" s="525"/>
      <c r="EO12" s="525"/>
      <c r="EP12" s="525"/>
      <c r="EQ12" s="525"/>
      <c r="ER12" s="525"/>
      <c r="ES12" s="525"/>
      <c r="ET12" s="525"/>
      <c r="EU12" s="525"/>
      <c r="EV12" s="525"/>
      <c r="EW12" s="525"/>
      <c r="EX12" s="525"/>
      <c r="EY12" s="525"/>
      <c r="EZ12" s="525"/>
      <c r="FA12" s="525"/>
      <c r="FB12" s="525"/>
      <c r="FC12" s="525"/>
      <c r="FD12" s="525"/>
      <c r="FE12" s="525"/>
      <c r="FF12" s="525"/>
      <c r="FG12" s="525"/>
      <c r="FH12" s="525"/>
      <c r="FI12" s="525"/>
      <c r="FJ12" s="526"/>
    </row>
    <row r="13" spans="1:166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  <c r="EA13" s="521">
        <v>2027</v>
      </c>
      <c r="EB13" s="521"/>
      <c r="EC13" s="521"/>
      <c r="ED13" s="521"/>
      <c r="EE13" s="521"/>
      <c r="EF13" s="521"/>
      <c r="EG13" s="521"/>
      <c r="EH13" s="521"/>
      <c r="EI13" s="521"/>
      <c r="EJ13" s="521"/>
      <c r="EK13" s="521"/>
      <c r="EL13" s="521"/>
      <c r="EM13" s="521">
        <v>2028</v>
      </c>
      <c r="EN13" s="521"/>
      <c r="EO13" s="521"/>
      <c r="EP13" s="521"/>
      <c r="EQ13" s="521"/>
      <c r="ER13" s="521"/>
      <c r="ES13" s="521"/>
      <c r="ET13" s="521"/>
      <c r="EU13" s="521"/>
      <c r="EV13" s="521"/>
      <c r="EW13" s="521"/>
      <c r="EX13" s="521"/>
      <c r="EY13" s="521">
        <v>2029</v>
      </c>
      <c r="EZ13" s="521"/>
      <c r="FA13" s="521"/>
      <c r="FB13" s="521"/>
      <c r="FC13" s="521"/>
      <c r="FD13" s="521"/>
      <c r="FE13" s="521"/>
      <c r="FF13" s="521"/>
      <c r="FG13" s="521"/>
      <c r="FH13" s="521"/>
      <c r="FI13" s="521"/>
      <c r="FJ13" s="521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8"/>
      <c r="EA30" s="528"/>
      <c r="EB30" s="528"/>
      <c r="EC30" s="528"/>
      <c r="ED30" s="528"/>
      <c r="EE30" s="528"/>
      <c r="EF30" s="528"/>
      <c r="EG30" s="528"/>
      <c r="EH30" s="528"/>
      <c r="EI30" s="528"/>
      <c r="EJ30" s="528"/>
      <c r="EK30" s="528"/>
      <c r="EL30" s="528"/>
      <c r="EM30" s="528"/>
      <c r="EN30" s="528"/>
      <c r="EO30" s="528"/>
      <c r="EP30" s="528"/>
      <c r="EQ30" s="528"/>
      <c r="ER30" s="528"/>
      <c r="ES30" s="528"/>
      <c r="ET30" s="528"/>
      <c r="EU30" s="528"/>
      <c r="EV30" s="528"/>
      <c r="EW30" s="528"/>
      <c r="EX30" s="528"/>
      <c r="EY30" s="528"/>
      <c r="EZ30" s="528"/>
      <c r="FA30" s="528"/>
      <c r="FB30" s="528"/>
      <c r="FC30" s="528"/>
      <c r="FD30" s="528"/>
      <c r="FE30" s="528"/>
      <c r="FF30" s="528"/>
      <c r="FG30" s="528"/>
      <c r="FH30" s="528"/>
      <c r="FI30" s="528"/>
      <c r="FJ30" s="529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9"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</mergeCells>
  <conditionalFormatting sqref="B13">
    <cfRule type="cellIs" dxfId="943" priority="45" operator="greaterThan">
      <formula>#REF!</formula>
    </cfRule>
  </conditionalFormatting>
  <conditionalFormatting sqref="M15:M29">
    <cfRule type="containsText" dxfId="942" priority="38" operator="containsText" text="COMPILARE">
      <formula>NOT(ISERROR(SEARCH("COMPILARE",M15)))</formula>
    </cfRule>
  </conditionalFormatting>
  <conditionalFormatting sqref="W15:DZ29">
    <cfRule type="cellIs" dxfId="941" priority="42" operator="equal">
      <formula>3</formula>
    </cfRule>
    <cfRule type="cellIs" dxfId="940" priority="43" operator="equal">
      <formula>2</formula>
    </cfRule>
    <cfRule type="cellIs" dxfId="939" priority="44" operator="equal">
      <formula>1</formula>
    </cfRule>
  </conditionalFormatting>
  <conditionalFormatting sqref="W31:DZ40">
    <cfRule type="cellIs" dxfId="938" priority="39" operator="equal">
      <formula>3</formula>
    </cfRule>
    <cfRule type="cellIs" dxfId="937" priority="40" operator="equal">
      <formula>2</formula>
    </cfRule>
    <cfRule type="cellIs" dxfId="936" priority="41" operator="equal">
      <formula>1</formula>
    </cfRule>
  </conditionalFormatting>
  <conditionalFormatting sqref="N15">
    <cfRule type="containsText" dxfId="935" priority="37" operator="containsText" text="COMPILARE">
      <formula>NOT(ISERROR(SEARCH("COMPILARE",N15)))</formula>
    </cfRule>
  </conditionalFormatting>
  <conditionalFormatting sqref="N16">
    <cfRule type="containsText" dxfId="934" priority="36" operator="containsText" text="COMPILARE">
      <formula>NOT(ISERROR(SEARCH("COMPILARE",N16)))</formula>
    </cfRule>
  </conditionalFormatting>
  <conditionalFormatting sqref="N17">
    <cfRule type="containsText" dxfId="933" priority="35" operator="containsText" text="COMPILARE">
      <formula>NOT(ISERROR(SEARCH("COMPILARE",N17)))</formula>
    </cfRule>
  </conditionalFormatting>
  <conditionalFormatting sqref="N18">
    <cfRule type="containsText" dxfId="932" priority="34" operator="containsText" text="COMPILARE">
      <formula>NOT(ISERROR(SEARCH("COMPILARE",N18)))</formula>
    </cfRule>
  </conditionalFormatting>
  <conditionalFormatting sqref="N19">
    <cfRule type="containsText" dxfId="931" priority="33" operator="containsText" text="COMPILARE">
      <formula>NOT(ISERROR(SEARCH("COMPILARE",N19)))</formula>
    </cfRule>
  </conditionalFormatting>
  <conditionalFormatting sqref="N20">
    <cfRule type="containsText" dxfId="930" priority="32" operator="containsText" text="COMPILARE">
      <formula>NOT(ISERROR(SEARCH("COMPILARE",N20)))</formula>
    </cfRule>
  </conditionalFormatting>
  <conditionalFormatting sqref="N21">
    <cfRule type="containsText" dxfId="929" priority="31" operator="containsText" text="COMPILARE">
      <formula>NOT(ISERROR(SEARCH("COMPILARE",N21)))</formula>
    </cfRule>
  </conditionalFormatting>
  <conditionalFormatting sqref="N22">
    <cfRule type="containsText" dxfId="928" priority="30" operator="containsText" text="COMPILARE">
      <formula>NOT(ISERROR(SEARCH("COMPILARE",N22)))</formula>
    </cfRule>
  </conditionalFormatting>
  <conditionalFormatting sqref="N23">
    <cfRule type="containsText" dxfId="927" priority="29" operator="containsText" text="COMPILARE">
      <formula>NOT(ISERROR(SEARCH("COMPILARE",N23)))</formula>
    </cfRule>
  </conditionalFormatting>
  <conditionalFormatting sqref="N24">
    <cfRule type="containsText" dxfId="926" priority="28" operator="containsText" text="COMPILARE">
      <formula>NOT(ISERROR(SEARCH("COMPILARE",N24)))</formula>
    </cfRule>
  </conditionalFormatting>
  <conditionalFormatting sqref="N25">
    <cfRule type="containsText" dxfId="925" priority="27" operator="containsText" text="COMPILARE">
      <formula>NOT(ISERROR(SEARCH("COMPILARE",N25)))</formula>
    </cfRule>
  </conditionalFormatting>
  <conditionalFormatting sqref="N26">
    <cfRule type="containsText" dxfId="924" priority="26" operator="containsText" text="COMPILARE">
      <formula>NOT(ISERROR(SEARCH("COMPILARE",N26)))</formula>
    </cfRule>
  </conditionalFormatting>
  <conditionalFormatting sqref="N27">
    <cfRule type="containsText" dxfId="923" priority="25" operator="containsText" text="COMPILARE">
      <formula>NOT(ISERROR(SEARCH("COMPILARE",N27)))</formula>
    </cfRule>
  </conditionalFormatting>
  <conditionalFormatting sqref="N28">
    <cfRule type="containsText" dxfId="922" priority="24" operator="containsText" text="COMPILARE">
      <formula>NOT(ISERROR(SEARCH("COMPILARE",N28)))</formula>
    </cfRule>
  </conditionalFormatting>
  <conditionalFormatting sqref="N29">
    <cfRule type="containsText" dxfId="921" priority="23" operator="containsText" text="COMPILARE">
      <formula>NOT(ISERROR(SEARCH("COMPILARE",N29)))</formula>
    </cfRule>
  </conditionalFormatting>
  <conditionalFormatting sqref="J16:J17">
    <cfRule type="cellIs" dxfId="920" priority="22" operator="equal">
      <formula>$O$14="Metano"</formula>
    </cfRule>
  </conditionalFormatting>
  <conditionalFormatting sqref="A15:L15">
    <cfRule type="expression" dxfId="919" priority="21">
      <formula>$P$15=1</formula>
    </cfRule>
  </conditionalFormatting>
  <conditionalFormatting sqref="A16:L16">
    <cfRule type="expression" dxfId="918" priority="20">
      <formula>$P$16=1</formula>
    </cfRule>
  </conditionalFormatting>
  <conditionalFormatting sqref="A17:L17">
    <cfRule type="expression" dxfId="917" priority="19">
      <formula>$P$17=1</formula>
    </cfRule>
  </conditionalFormatting>
  <conditionalFormatting sqref="A18:L18">
    <cfRule type="expression" dxfId="916" priority="18">
      <formula>$P$18=1</formula>
    </cfRule>
  </conditionalFormatting>
  <conditionalFormatting sqref="A19:L19">
    <cfRule type="expression" dxfId="915" priority="17">
      <formula>$P$19=1</formula>
    </cfRule>
  </conditionalFormatting>
  <conditionalFormatting sqref="A20:L20">
    <cfRule type="expression" dxfId="914" priority="16">
      <formula>$P$20=1</formula>
    </cfRule>
  </conditionalFormatting>
  <conditionalFormatting sqref="A21:L21">
    <cfRule type="expression" dxfId="913" priority="15">
      <formula>$P$21=1</formula>
    </cfRule>
  </conditionalFormatting>
  <conditionalFormatting sqref="A22:L22">
    <cfRule type="expression" dxfId="912" priority="14">
      <formula>$P$22=1</formula>
    </cfRule>
  </conditionalFormatting>
  <conditionalFormatting sqref="A23:L23">
    <cfRule type="expression" dxfId="911" priority="13">
      <formula>$P$23=1</formula>
    </cfRule>
  </conditionalFormatting>
  <conditionalFormatting sqref="A24:L24">
    <cfRule type="expression" dxfId="910" priority="12">
      <formula>$P$24=1</formula>
    </cfRule>
  </conditionalFormatting>
  <conditionalFormatting sqref="A25:L25">
    <cfRule type="expression" dxfId="909" priority="11">
      <formula>$P$25=1</formula>
    </cfRule>
  </conditionalFormatting>
  <conditionalFormatting sqref="A26:L26">
    <cfRule type="expression" dxfId="908" priority="10">
      <formula>$P$26=1</formula>
    </cfRule>
  </conditionalFormatting>
  <conditionalFormatting sqref="A27:L27">
    <cfRule type="expression" dxfId="907" priority="9">
      <formula>$P$27=1</formula>
    </cfRule>
  </conditionalFormatting>
  <conditionalFormatting sqref="A28:L28">
    <cfRule type="expression" dxfId="906" priority="8">
      <formula>$P$28=1</formula>
    </cfRule>
  </conditionalFormatting>
  <conditionalFormatting sqref="A29:L29">
    <cfRule type="expression" dxfId="905" priority="7">
      <formula>$P$29=1</formula>
    </cfRule>
  </conditionalFormatting>
  <conditionalFormatting sqref="EA15:FJ29">
    <cfRule type="cellIs" dxfId="904" priority="4" operator="equal">
      <formula>3</formula>
    </cfRule>
    <cfRule type="cellIs" dxfId="903" priority="5" operator="equal">
      <formula>2</formula>
    </cfRule>
    <cfRule type="cellIs" dxfId="902" priority="6" operator="equal">
      <formula>1</formula>
    </cfRule>
  </conditionalFormatting>
  <conditionalFormatting sqref="EA31:FJ40">
    <cfRule type="cellIs" dxfId="901" priority="1" operator="equal">
      <formula>3</formula>
    </cfRule>
    <cfRule type="cellIs" dxfId="900" priority="2" operator="equal">
      <formula>2</formula>
    </cfRule>
    <cfRule type="cellIs" dxfId="899" priority="3" operator="equal">
      <formula>1</formula>
    </cfRule>
  </conditionalFormatting>
  <dataValidations count="11">
    <dataValidation type="list" errorStyle="information" allowBlank="1" showInputMessage="1" showErrorMessage="1" sqref="C15:C29" xr:uid="{8E5DE98C-D914-4B5C-95EB-1F50E631541C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66752AD0-3638-4149-8B2E-D67C231E8859}"/>
    <dataValidation type="list" allowBlank="1" showInputMessage="1" showErrorMessage="1" prompt="Se l'intervento è allocato su più annualità indicare quali nel campo &quot;Note particolari&quot;" sqref="K31:K40" xr:uid="{30DE01B9-D3B6-4811-A729-F460FA91B54A}">
      <formula1>"0,1"</formula1>
    </dataValidation>
    <dataValidation allowBlank="1" showInputMessage="1" showErrorMessage="1" prompt="Importo totale dell'itero intervento proposto (totale per riga, netto IVA)" sqref="L31:L40" xr:uid="{BDDBCF57-9AFE-4EE8-BE32-100307E08A60}"/>
    <dataValidation allowBlank="1" showInputMessage="1" showErrorMessage="1" prompt="Se l'investimento è spalmato su più annualità inserire il valore allocato nell'anno in esame e sul quale si chiede la quota di contributo." sqref="S31:S40" xr:uid="{E1ECFFD5-3C66-4FD1-B0F6-5FC3D9458063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124A5461-B45A-47CA-8703-AF9710769E6A}">
      <formula1>H31="Colonnine di ricarica autobus elettrici e relativi apparati"</formula1>
    </dataValidation>
    <dataValidation type="list" allowBlank="1" showInputMessage="1" showErrorMessage="1" sqref="W15:FJ29 W31:FJ40" xr:uid="{541E5D09-E86B-48B9-84F5-C14015920C8C}">
      <formula1>"1,2,3"</formula1>
    </dataValidation>
    <dataValidation type="list" allowBlank="1" showInputMessage="1" showErrorMessage="1" sqref="C31:C40 F31:G40 I15:K29 J31:J40 O31:Q40 O15:Q29 B15:B29" xr:uid="{CF5FE682-39AA-4325-AA5A-56387F22E75B}">
      <formula1>"0,1"</formula1>
    </dataValidation>
    <dataValidation type="list" allowBlank="1" showInputMessage="1" showErrorMessage="1" sqref="H15:H29" xr:uid="{C1B5A84F-920B-4278-BDAA-2B94C8109ABC}">
      <formula1>INDIRECT(G15)</formula1>
    </dataValidation>
    <dataValidation type="custom" showInputMessage="1" showErrorMessage="1" errorTitle="CIG MANCANTE" error="CIG MANCANTE_x000a_(compilare colonna a destra)" sqref="L15:L29" xr:uid="{3C792222-3323-4B11-8831-DEA6F23A98B5}">
      <formula1>$M15&lt;&gt;"COMPILARE"</formula1>
    </dataValidation>
    <dataValidation type="date" operator="lessThanOrEqual" allowBlank="1" showInputMessage="1" showErrorMessage="1" errorTitle="STIPULA CONTRATTO" error="La data inserita supera il termine del 31/10/2025" sqref="N15:N29" xr:uid="{E57FA37A-2686-49EF-82EE-ACE2C1943009}">
      <formula1>45961</formula1>
    </dataValidation>
  </dataValidations>
  <hyperlinks>
    <hyperlink ref="H5" location="QUADRO!A1" display="torna al QUADRO iniziale degli investimenti" xr:uid="{6635F2E4-1FBF-4F66-B95C-6EB6F887B7EC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FCAFE309-96C2-4E40-85FC-F45FCDF1603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C072702D-D342-43CD-A7E8-10F555603F51}">
          <x14:formula1>
            <xm:f>'Assegnazione fondi'!$J$2:$J$16</xm:f>
          </x14:formula1>
          <xm:sqref>B4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EAECF00-3C9A-4602-B3D4-1AACB4F3AEF3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C5E9076F-5BA2-4897-A0B5-BE18D4EFD4CD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4C0777FB-B6CC-4C8C-83FB-1335C1210961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E2B18056-8CE3-444A-8577-F6961DA9772E}">
          <x14:formula1>
            <xm:f>Aziende!$A$3:$A$197</xm:f>
          </x14:formula1>
          <xm:sqref>B2</xm:sqref>
        </x14:dataValidation>
        <x14:dataValidation type="list" allowBlank="1" showInputMessage="1" showErrorMessage="1" xr:uid="{B4AA0F50-608F-4839-95B4-8449283C6D04}">
          <x14:formula1>
            <xm:f>Aziende!$C$3:$C$7</xm:f>
          </x14:formula1>
          <xm:sqref>B3</xm:sqref>
        </x14:dataValidation>
        <x14:dataValidation type="list" allowBlank="1" showInputMessage="1" showErrorMessage="1" xr:uid="{DDC7A0BB-1151-46A1-A6D5-BA81152B9ADA}">
          <x14:formula1>
            <xm:f>DGRtetto!$B$2:$B$5</xm:f>
          </x14:formula1>
          <xm:sqref>G15:G29</xm:sqref>
        </x14:dataValidation>
        <x14:dataValidation type="list" allowBlank="1" showInputMessage="1" showErrorMessage="1" xr:uid="{F85FA318-9359-4F9E-B691-38286DFBFA5B}">
          <x14:formula1>
            <xm:f>Aziende!$E$3:$E$14</xm:f>
          </x14:formula1>
          <xm:sqref>B5:C5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6575-005B-4598-87A9-529CA5B8830E}">
  <sheetPr>
    <tabColor rgb="FFFF0000"/>
    <pageSetUpPr fitToPage="1"/>
  </sheetPr>
  <dimension ref="A1:FJ43"/>
  <sheetViews>
    <sheetView showGridLines="0" zoomScale="75" zoomScaleNormal="75" workbookViewId="0">
      <selection activeCell="B5" sqref="B5:C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66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09">
        <v>2028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223/2020 - MIT_2028_FM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498">
        <f>VLOOKUP($B$6,'Assegnazione fondi'!$D$2:$G$242,3,FALSE)</f>
        <v>70643.5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10">
        <f>VLOOKUP($B$6,'Assegnazione fondi'!$D$2:$G$242,4,FALSE)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66" ht="27.4" customHeight="1" x14ac:dyDescent="0.3">
      <c r="A9" s="433" t="s">
        <v>2106</v>
      </c>
      <c r="B9" s="498"/>
      <c r="C9" s="498"/>
      <c r="D9" s="534" t="s">
        <v>2172</v>
      </c>
      <c r="E9" s="535"/>
      <c r="F9" s="145">
        <f>'DM 223_2027'!F10</f>
        <v>2372202.1961889076</v>
      </c>
      <c r="G9" s="260"/>
      <c r="H9" s="111"/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+TOTIMP-F7+F9</f>
        <v>2442845.6961889076</v>
      </c>
      <c r="G10" s="271"/>
      <c r="H10" s="111"/>
    </row>
    <row r="11" spans="1:166" ht="15.75" thickBot="1" x14ac:dyDescent="0.3"/>
    <row r="12" spans="1:166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  <c r="EB12" s="525"/>
      <c r="EC12" s="525"/>
      <c r="ED12" s="525"/>
      <c r="EE12" s="525"/>
      <c r="EF12" s="525"/>
      <c r="EG12" s="525"/>
      <c r="EH12" s="525"/>
      <c r="EI12" s="525"/>
      <c r="EJ12" s="525"/>
      <c r="EK12" s="525"/>
      <c r="EL12" s="525"/>
      <c r="EM12" s="525"/>
      <c r="EN12" s="525"/>
      <c r="EO12" s="525"/>
      <c r="EP12" s="525"/>
      <c r="EQ12" s="525"/>
      <c r="ER12" s="525"/>
      <c r="ES12" s="525"/>
      <c r="ET12" s="525"/>
      <c r="EU12" s="525"/>
      <c r="EV12" s="525"/>
      <c r="EW12" s="525"/>
      <c r="EX12" s="525"/>
      <c r="EY12" s="525"/>
      <c r="EZ12" s="525"/>
      <c r="FA12" s="525"/>
      <c r="FB12" s="525"/>
      <c r="FC12" s="525"/>
      <c r="FD12" s="525"/>
      <c r="FE12" s="525"/>
      <c r="FF12" s="525"/>
      <c r="FG12" s="525"/>
      <c r="FH12" s="525"/>
      <c r="FI12" s="525"/>
      <c r="FJ12" s="526"/>
    </row>
    <row r="13" spans="1:166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  <c r="EA13" s="521">
        <v>2027</v>
      </c>
      <c r="EB13" s="521"/>
      <c r="EC13" s="521"/>
      <c r="ED13" s="521"/>
      <c r="EE13" s="521"/>
      <c r="EF13" s="521"/>
      <c r="EG13" s="521"/>
      <c r="EH13" s="521"/>
      <c r="EI13" s="521"/>
      <c r="EJ13" s="521"/>
      <c r="EK13" s="521"/>
      <c r="EL13" s="521"/>
      <c r="EM13" s="521">
        <v>2028</v>
      </c>
      <c r="EN13" s="521"/>
      <c r="EO13" s="521"/>
      <c r="EP13" s="521"/>
      <c r="EQ13" s="521"/>
      <c r="ER13" s="521"/>
      <c r="ES13" s="521"/>
      <c r="ET13" s="521"/>
      <c r="EU13" s="521"/>
      <c r="EV13" s="521"/>
      <c r="EW13" s="521"/>
      <c r="EX13" s="521"/>
      <c r="EY13" s="521">
        <v>2029</v>
      </c>
      <c r="EZ13" s="521"/>
      <c r="FA13" s="521"/>
      <c r="FB13" s="521"/>
      <c r="FC13" s="521"/>
      <c r="FD13" s="521"/>
      <c r="FE13" s="521"/>
      <c r="FF13" s="521"/>
      <c r="FG13" s="521"/>
      <c r="FH13" s="521"/>
      <c r="FI13" s="521"/>
      <c r="FJ13" s="521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4"/>
      <c r="D15" s="37"/>
      <c r="E15" s="37"/>
      <c r="F15" s="38"/>
      <c r="G15" s="38"/>
      <c r="H15" s="4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4"/>
      <c r="D16" s="37"/>
      <c r="E16" s="37"/>
      <c r="F16" s="38"/>
      <c r="G16" s="38"/>
      <c r="H16" s="4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4"/>
      <c r="D17" s="37"/>
      <c r="E17" s="37"/>
      <c r="F17" s="38"/>
      <c r="G17" s="38"/>
      <c r="H17" s="4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4"/>
      <c r="D18" s="37"/>
      <c r="E18" s="37"/>
      <c r="F18" s="38"/>
      <c r="G18" s="38"/>
      <c r="H18" s="4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4"/>
      <c r="D19" s="37"/>
      <c r="E19" s="37"/>
      <c r="F19" s="38"/>
      <c r="G19" s="38"/>
      <c r="H19" s="4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4"/>
      <c r="D20" s="37"/>
      <c r="E20" s="37"/>
      <c r="F20" s="38"/>
      <c r="G20" s="38"/>
      <c r="H20" s="4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4"/>
      <c r="D21" s="37"/>
      <c r="E21" s="37"/>
      <c r="F21" s="38"/>
      <c r="G21" s="38"/>
      <c r="H21" s="4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4"/>
      <c r="D22" s="37"/>
      <c r="E22" s="37"/>
      <c r="F22" s="38"/>
      <c r="G22" s="38"/>
      <c r="H22" s="4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4"/>
      <c r="D23" s="37"/>
      <c r="E23" s="37"/>
      <c r="F23" s="38"/>
      <c r="G23" s="38"/>
      <c r="H23" s="4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4"/>
      <c r="D24" s="37"/>
      <c r="E24" s="37"/>
      <c r="F24" s="38"/>
      <c r="G24" s="38"/>
      <c r="H24" s="4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4"/>
      <c r="D25" s="37"/>
      <c r="E25" s="37"/>
      <c r="F25" s="38"/>
      <c r="G25" s="38"/>
      <c r="H25" s="4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4"/>
      <c r="D26" s="37"/>
      <c r="E26" s="37"/>
      <c r="F26" s="38"/>
      <c r="G26" s="38"/>
      <c r="H26" s="4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4"/>
      <c r="D27" s="37"/>
      <c r="E27" s="37"/>
      <c r="F27" s="38"/>
      <c r="G27" s="38"/>
      <c r="H27" s="4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4"/>
      <c r="D28" s="37"/>
      <c r="E28" s="37"/>
      <c r="F28" s="38"/>
      <c r="G28" s="38"/>
      <c r="H28" s="4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4"/>
      <c r="D29" s="37"/>
      <c r="E29" s="37"/>
      <c r="F29" s="38"/>
      <c r="G29" s="38"/>
      <c r="H29" s="4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8"/>
      <c r="EA30" s="528"/>
      <c r="EB30" s="528"/>
      <c r="EC30" s="528"/>
      <c r="ED30" s="528"/>
      <c r="EE30" s="528"/>
      <c r="EF30" s="528"/>
      <c r="EG30" s="528"/>
      <c r="EH30" s="528"/>
      <c r="EI30" s="528"/>
      <c r="EJ30" s="528"/>
      <c r="EK30" s="528"/>
      <c r="EL30" s="528"/>
      <c r="EM30" s="528"/>
      <c r="EN30" s="528"/>
      <c r="EO30" s="528"/>
      <c r="EP30" s="528"/>
      <c r="EQ30" s="528"/>
      <c r="ER30" s="528"/>
      <c r="ES30" s="528"/>
      <c r="ET30" s="528"/>
      <c r="EU30" s="528"/>
      <c r="EV30" s="528"/>
      <c r="EW30" s="528"/>
      <c r="EX30" s="528"/>
      <c r="EY30" s="528"/>
      <c r="EZ30" s="528"/>
      <c r="FA30" s="528"/>
      <c r="FB30" s="528"/>
      <c r="FC30" s="528"/>
      <c r="FD30" s="528"/>
      <c r="FE30" s="528"/>
      <c r="FF30" s="528"/>
      <c r="FG30" s="528"/>
      <c r="FH30" s="528"/>
      <c r="FI30" s="528"/>
      <c r="FJ30" s="529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9"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898" priority="45" operator="greaterThan">
      <formula>#REF!</formula>
    </cfRule>
  </conditionalFormatting>
  <conditionalFormatting sqref="M15:M29">
    <cfRule type="containsText" dxfId="897" priority="38" operator="containsText" text="COMPILARE">
      <formula>NOT(ISERROR(SEARCH("COMPILARE",M15)))</formula>
    </cfRule>
  </conditionalFormatting>
  <conditionalFormatting sqref="W15:DZ29">
    <cfRule type="cellIs" dxfId="896" priority="42" operator="equal">
      <formula>3</formula>
    </cfRule>
    <cfRule type="cellIs" dxfId="895" priority="43" operator="equal">
      <formula>2</formula>
    </cfRule>
    <cfRule type="cellIs" dxfId="894" priority="44" operator="equal">
      <formula>1</formula>
    </cfRule>
  </conditionalFormatting>
  <conditionalFormatting sqref="W31:DZ40">
    <cfRule type="cellIs" dxfId="893" priority="39" operator="equal">
      <formula>3</formula>
    </cfRule>
    <cfRule type="cellIs" dxfId="892" priority="40" operator="equal">
      <formula>2</formula>
    </cfRule>
    <cfRule type="cellIs" dxfId="891" priority="41" operator="equal">
      <formula>1</formula>
    </cfRule>
  </conditionalFormatting>
  <conditionalFormatting sqref="N15">
    <cfRule type="containsText" dxfId="890" priority="37" operator="containsText" text="COMPILARE">
      <formula>NOT(ISERROR(SEARCH("COMPILARE",N15)))</formula>
    </cfRule>
  </conditionalFormatting>
  <conditionalFormatting sqref="N16">
    <cfRule type="containsText" dxfId="889" priority="36" operator="containsText" text="COMPILARE">
      <formula>NOT(ISERROR(SEARCH("COMPILARE",N16)))</formula>
    </cfRule>
  </conditionalFormatting>
  <conditionalFormatting sqref="N17">
    <cfRule type="containsText" dxfId="888" priority="35" operator="containsText" text="COMPILARE">
      <formula>NOT(ISERROR(SEARCH("COMPILARE",N17)))</formula>
    </cfRule>
  </conditionalFormatting>
  <conditionalFormatting sqref="N18">
    <cfRule type="containsText" dxfId="887" priority="34" operator="containsText" text="COMPILARE">
      <formula>NOT(ISERROR(SEARCH("COMPILARE",N18)))</formula>
    </cfRule>
  </conditionalFormatting>
  <conditionalFormatting sqref="N19">
    <cfRule type="containsText" dxfId="886" priority="33" operator="containsText" text="COMPILARE">
      <formula>NOT(ISERROR(SEARCH("COMPILARE",N19)))</formula>
    </cfRule>
  </conditionalFormatting>
  <conditionalFormatting sqref="N20">
    <cfRule type="containsText" dxfId="885" priority="32" operator="containsText" text="COMPILARE">
      <formula>NOT(ISERROR(SEARCH("COMPILARE",N20)))</formula>
    </cfRule>
  </conditionalFormatting>
  <conditionalFormatting sqref="N21">
    <cfRule type="containsText" dxfId="884" priority="31" operator="containsText" text="COMPILARE">
      <formula>NOT(ISERROR(SEARCH("COMPILARE",N21)))</formula>
    </cfRule>
  </conditionalFormatting>
  <conditionalFormatting sqref="N22">
    <cfRule type="containsText" dxfId="883" priority="30" operator="containsText" text="COMPILARE">
      <formula>NOT(ISERROR(SEARCH("COMPILARE",N22)))</formula>
    </cfRule>
  </conditionalFormatting>
  <conditionalFormatting sqref="N23">
    <cfRule type="containsText" dxfId="882" priority="29" operator="containsText" text="COMPILARE">
      <formula>NOT(ISERROR(SEARCH("COMPILARE",N23)))</formula>
    </cfRule>
  </conditionalFormatting>
  <conditionalFormatting sqref="N24">
    <cfRule type="containsText" dxfId="881" priority="28" operator="containsText" text="COMPILARE">
      <formula>NOT(ISERROR(SEARCH("COMPILARE",N24)))</formula>
    </cfRule>
  </conditionalFormatting>
  <conditionalFormatting sqref="N25">
    <cfRule type="containsText" dxfId="880" priority="27" operator="containsText" text="COMPILARE">
      <formula>NOT(ISERROR(SEARCH("COMPILARE",N25)))</formula>
    </cfRule>
  </conditionalFormatting>
  <conditionalFormatting sqref="N26">
    <cfRule type="containsText" dxfId="879" priority="26" operator="containsText" text="COMPILARE">
      <formula>NOT(ISERROR(SEARCH("COMPILARE",N26)))</formula>
    </cfRule>
  </conditionalFormatting>
  <conditionalFormatting sqref="N27">
    <cfRule type="containsText" dxfId="878" priority="25" operator="containsText" text="COMPILARE">
      <formula>NOT(ISERROR(SEARCH("COMPILARE",N27)))</formula>
    </cfRule>
  </conditionalFormatting>
  <conditionalFormatting sqref="N28">
    <cfRule type="containsText" dxfId="877" priority="24" operator="containsText" text="COMPILARE">
      <formula>NOT(ISERROR(SEARCH("COMPILARE",N28)))</formula>
    </cfRule>
  </conditionalFormatting>
  <conditionalFormatting sqref="N29">
    <cfRule type="containsText" dxfId="876" priority="23" operator="containsText" text="COMPILARE">
      <formula>NOT(ISERROR(SEARCH("COMPILARE",N29)))</formula>
    </cfRule>
  </conditionalFormatting>
  <conditionalFormatting sqref="J16:J17">
    <cfRule type="cellIs" dxfId="875" priority="22" operator="equal">
      <formula>$O$14="Metano"</formula>
    </cfRule>
  </conditionalFormatting>
  <conditionalFormatting sqref="A15:L15">
    <cfRule type="expression" dxfId="874" priority="21">
      <formula>$P$15=1</formula>
    </cfRule>
  </conditionalFormatting>
  <conditionalFormatting sqref="A16:L16">
    <cfRule type="expression" dxfId="873" priority="20">
      <formula>$P$16=1</formula>
    </cfRule>
  </conditionalFormatting>
  <conditionalFormatting sqref="A17:L17">
    <cfRule type="expression" dxfId="872" priority="19">
      <formula>$P$17=1</formula>
    </cfRule>
  </conditionalFormatting>
  <conditionalFormatting sqref="A18:L18">
    <cfRule type="expression" dxfId="871" priority="18">
      <formula>$P$18=1</formula>
    </cfRule>
  </conditionalFormatting>
  <conditionalFormatting sqref="A19:L19">
    <cfRule type="expression" dxfId="870" priority="17">
      <formula>$P$19=1</formula>
    </cfRule>
  </conditionalFormatting>
  <conditionalFormatting sqref="A20:L20">
    <cfRule type="expression" dxfId="869" priority="16">
      <formula>$P$20=1</formula>
    </cfRule>
  </conditionalFormatting>
  <conditionalFormatting sqref="A21:L21">
    <cfRule type="expression" dxfId="868" priority="15">
      <formula>$P$21=1</formula>
    </cfRule>
  </conditionalFormatting>
  <conditionalFormatting sqref="A22:L22">
    <cfRule type="expression" dxfId="867" priority="14">
      <formula>$P$22=1</formula>
    </cfRule>
  </conditionalFormatting>
  <conditionalFormatting sqref="A23:L23">
    <cfRule type="expression" dxfId="866" priority="13">
      <formula>$P$23=1</formula>
    </cfRule>
  </conditionalFormatting>
  <conditionalFormatting sqref="A24:L24">
    <cfRule type="expression" dxfId="865" priority="12">
      <formula>$P$24=1</formula>
    </cfRule>
  </conditionalFormatting>
  <conditionalFormatting sqref="A25:L25">
    <cfRule type="expression" dxfId="864" priority="11">
      <formula>$P$25=1</formula>
    </cfRule>
  </conditionalFormatting>
  <conditionalFormatting sqref="A26:L26">
    <cfRule type="expression" dxfId="863" priority="10">
      <formula>$P$26=1</formula>
    </cfRule>
  </conditionalFormatting>
  <conditionalFormatting sqref="A27:L27">
    <cfRule type="expression" dxfId="862" priority="9">
      <formula>$P$27=1</formula>
    </cfRule>
  </conditionalFormatting>
  <conditionalFormatting sqref="A28:L28">
    <cfRule type="expression" dxfId="861" priority="8">
      <formula>$P$28=1</formula>
    </cfRule>
  </conditionalFormatting>
  <conditionalFormatting sqref="A29:L29">
    <cfRule type="expression" dxfId="860" priority="7">
      <formula>$P$29=1</formula>
    </cfRule>
  </conditionalFormatting>
  <conditionalFormatting sqref="EA15:FJ29">
    <cfRule type="cellIs" dxfId="859" priority="4" operator="equal">
      <formula>3</formula>
    </cfRule>
    <cfRule type="cellIs" dxfId="858" priority="5" operator="equal">
      <formula>2</formula>
    </cfRule>
    <cfRule type="cellIs" dxfId="857" priority="6" operator="equal">
      <formula>1</formula>
    </cfRule>
  </conditionalFormatting>
  <conditionalFormatting sqref="EA31:FJ40">
    <cfRule type="cellIs" dxfId="856" priority="1" operator="equal">
      <formula>3</formula>
    </cfRule>
    <cfRule type="cellIs" dxfId="855" priority="2" operator="equal">
      <formula>2</formula>
    </cfRule>
    <cfRule type="cellIs" dxfId="854" priority="3" operator="equal">
      <formula>1</formula>
    </cfRule>
  </conditionalFormatting>
  <dataValidations count="11">
    <dataValidation type="date" operator="lessThanOrEqual" allowBlank="1" showInputMessage="1" showErrorMessage="1" errorTitle="STIPULA CONTRATTO" error="La data inserita supera il termine del 31/10/2025" sqref="N15:N29" xr:uid="{7F733CB1-7A2D-44D8-9AC1-C9243E08820E}">
      <formula1>45961</formula1>
    </dataValidation>
    <dataValidation type="custom" showInputMessage="1" showErrorMessage="1" errorTitle="CIG MANCANTE" error="CIG MANCANTE_x000a_(compilare colonna a destra)" sqref="L15:L29" xr:uid="{13758433-50C9-4623-97DC-8569D21A8E29}">
      <formula1>$M15&lt;&gt;"COMPILARE"</formula1>
    </dataValidation>
    <dataValidation type="list" allowBlank="1" showInputMessage="1" showErrorMessage="1" sqref="H15:H29" xr:uid="{2BD29417-A86B-44B1-88B4-AEED9252850B}">
      <formula1>INDIRECT(G15)</formula1>
    </dataValidation>
    <dataValidation type="list" allowBlank="1" showInputMessage="1" showErrorMessage="1" sqref="C31:C40 F31:G40 I15:K29 J31:J40 O31:Q40 O15:Q29 B15:B29" xr:uid="{283BDFF2-EE35-428D-91BC-735F8430721A}">
      <formula1>"0,1"</formula1>
    </dataValidation>
    <dataValidation type="list" allowBlank="1" showInputMessage="1" showErrorMessage="1" sqref="W15:FJ29 W31:FJ40" xr:uid="{F8BFD4A5-6829-413A-B163-23AA9657E0C8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12ECA153-9F9F-43E0-99D8-591D528031DF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51C17D39-813A-4A84-A1DE-5B41058756A4}"/>
    <dataValidation allowBlank="1" showInputMessage="1" showErrorMessage="1" prompt="Importo totale dell'itero intervento proposto (totale per riga, netto IVA)" sqref="L31:L40" xr:uid="{DCEBBF90-9B5B-42C7-8495-8C8353149F05}"/>
    <dataValidation type="list" allowBlank="1" showInputMessage="1" showErrorMessage="1" prompt="Se l'intervento è allocato su più annualità indicare quali nel campo &quot;Note particolari&quot;" sqref="K31:K40" xr:uid="{3EE076E1-AEFD-4B32-9E54-9F7862F3E799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2005EF4E-291E-4384-B96F-6B4DA8EFC1C8}"/>
    <dataValidation type="list" errorStyle="information" allowBlank="1" showInputMessage="1" showErrorMessage="1" sqref="C15:C29" xr:uid="{A3957E43-608F-4220-BC08-C51A025D4EBF}">
      <formula1>"0,1"</formula1>
    </dataValidation>
  </dataValidations>
  <hyperlinks>
    <hyperlink ref="H5" location="QUADRO!A1" display="torna al QUADRO iniziale degli investimenti" xr:uid="{3C233989-1F8E-49EC-A380-9732CF33779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7E01418-8FB8-4F77-98B7-5A65C7BCAFFF}">
          <x14:formula1>
            <xm:f>DGRtetto!$B$2:$B$5</xm:f>
          </x14:formula1>
          <xm:sqref>G15:G29</xm:sqref>
        </x14:dataValidation>
        <x14:dataValidation type="list" allowBlank="1" showInputMessage="1" showErrorMessage="1" xr:uid="{C1241407-ABB0-4C9D-B92B-A5AF00B5B0E6}">
          <x14:formula1>
            <xm:f>Aziende!$C$3:$C$7</xm:f>
          </x14:formula1>
          <xm:sqref>B3</xm:sqref>
        </x14:dataValidation>
        <x14:dataValidation type="list" allowBlank="1" showInputMessage="1" showErrorMessage="1" xr:uid="{0FAA80E3-5DAF-4D75-B7FC-5675FC08EB2D}">
          <x14:formula1>
            <xm:f>Aziende!$A$3:$A$197</xm:f>
          </x14:formula1>
          <xm:sqref>B2</xm:sqref>
        </x14:dataValidation>
        <x14:dataValidation type="list" allowBlank="1" showInputMessage="1" showErrorMessage="1" xr:uid="{1EE1BB09-5A40-4273-A899-11DDC98564A2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A12A7F6B-9472-49CC-8C76-A542051EDF04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A32BEEEC-93A5-4244-B0C9-9B683D24B1A5}">
          <x14:formula1>
            <xm:f>Targhe!$D$2:$D$1228</xm:f>
          </x14:formula1>
          <xm:sqref>D15:D29</xm:sqref>
        </x14:dataValidation>
        <x14:dataValidation type="list" allowBlank="1" showInputMessage="1" showErrorMessage="1" xr:uid="{F484915C-7343-4E66-8E69-E1E7D4133481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25A6790B-C0DE-4E1B-BE3D-85B5360DF3A8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26D88C66-4351-400F-AC72-F4B08E536CD5}">
          <x14:formula1>
            <xm:f>Aziende!$E$3:$E$14</xm:f>
          </x14:formula1>
          <xm:sqref>B5:C5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2019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0.6" customHeight="1" x14ac:dyDescent="0.3">
      <c r="A6" s="122" t="s">
        <v>38</v>
      </c>
      <c r="B6" s="115" t="str">
        <f>B4&amp;"_"&amp;B5&amp;"_"&amp;B3</f>
        <v>DM 81/2020 - PSNMS_2019_FM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395749.06641190394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v>0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</f>
        <v>395749.06641190394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8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853" priority="60" operator="greaterThan">
      <formula>#REF!</formula>
    </cfRule>
  </conditionalFormatting>
  <conditionalFormatting sqref="M15:N29">
    <cfRule type="containsText" dxfId="852" priority="17" operator="containsText" text="COMPILARE">
      <formula>NOT(ISERROR(SEARCH("COMPILARE",M15)))</formula>
    </cfRule>
  </conditionalFormatting>
  <conditionalFormatting sqref="V15:DY29">
    <cfRule type="cellIs" dxfId="851" priority="50" operator="equal">
      <formula>3</formula>
    </cfRule>
    <cfRule type="cellIs" dxfId="850" priority="51" operator="equal">
      <formula>2</formula>
    </cfRule>
    <cfRule type="cellIs" dxfId="849" priority="52" operator="equal">
      <formula>1</formula>
    </cfRule>
  </conditionalFormatting>
  <conditionalFormatting sqref="V31:DY40">
    <cfRule type="cellIs" dxfId="848" priority="47" operator="equal">
      <formula>3</formula>
    </cfRule>
    <cfRule type="cellIs" dxfId="847" priority="48" operator="equal">
      <formula>2</formula>
    </cfRule>
    <cfRule type="cellIs" dxfId="846" priority="49" operator="equal">
      <formula>1</formula>
    </cfRule>
  </conditionalFormatting>
  <conditionalFormatting sqref="J16:J17">
    <cfRule type="cellIs" dxfId="845" priority="16" operator="equal">
      <formula>$O$14="Metano"</formula>
    </cfRule>
  </conditionalFormatting>
  <conditionalFormatting sqref="A15:L15">
    <cfRule type="expression" dxfId="844" priority="15">
      <formula>$P$15=1</formula>
    </cfRule>
  </conditionalFormatting>
  <conditionalFormatting sqref="A16:L16">
    <cfRule type="expression" dxfId="843" priority="14">
      <formula>$P$16=1</formula>
    </cfRule>
  </conditionalFormatting>
  <conditionalFormatting sqref="A17:L17">
    <cfRule type="expression" dxfId="842" priority="13">
      <formula>$P$17=1</formula>
    </cfRule>
  </conditionalFormatting>
  <conditionalFormatting sqref="A18:L18">
    <cfRule type="expression" dxfId="841" priority="12">
      <formula>$P$18=1</formula>
    </cfRule>
  </conditionalFormatting>
  <conditionalFormatting sqref="A19:L19">
    <cfRule type="expression" dxfId="840" priority="11">
      <formula>$P$19=1</formula>
    </cfRule>
  </conditionalFormatting>
  <conditionalFormatting sqref="A20:L20">
    <cfRule type="expression" dxfId="839" priority="10">
      <formula>$P$20=1</formula>
    </cfRule>
  </conditionalFormatting>
  <conditionalFormatting sqref="A21:L21">
    <cfRule type="expression" dxfId="838" priority="9">
      <formula>$P$21=1</formula>
    </cfRule>
  </conditionalFormatting>
  <conditionalFormatting sqref="A22:L22">
    <cfRule type="expression" dxfId="837" priority="8">
      <formula>$P$22=1</formula>
    </cfRule>
  </conditionalFormatting>
  <conditionalFormatting sqref="A23:L23">
    <cfRule type="expression" dxfId="836" priority="7">
      <formula>$P$23=1</formula>
    </cfRule>
  </conditionalFormatting>
  <conditionalFormatting sqref="A24:L24">
    <cfRule type="expression" dxfId="835" priority="6">
      <formula>$P$24=1</formula>
    </cfRule>
  </conditionalFormatting>
  <conditionalFormatting sqref="A25:L25">
    <cfRule type="expression" dxfId="834" priority="5">
      <formula>$P$25=1</formula>
    </cfRule>
  </conditionalFormatting>
  <conditionalFormatting sqref="A26:L26">
    <cfRule type="expression" dxfId="833" priority="4">
      <formula>$P$26=1</formula>
    </cfRule>
  </conditionalFormatting>
  <conditionalFormatting sqref="A27:L27">
    <cfRule type="expression" dxfId="832" priority="3">
      <formula>$P$27=1</formula>
    </cfRule>
  </conditionalFormatting>
  <conditionalFormatting sqref="A28:L28">
    <cfRule type="expression" dxfId="831" priority="2">
      <formula>$P$28=1</formula>
    </cfRule>
  </conditionalFormatting>
  <conditionalFormatting sqref="A29:L29">
    <cfRule type="expression" dxfId="830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900-000000000000}">
      <formula1>"0,1"</formula1>
    </dataValidation>
    <dataValidation type="list" allowBlank="1" showInputMessage="1" showErrorMessage="1" sqref="V15:DY29 V31:DY40" xr:uid="{00000000-0002-0000-09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9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900-000003000000}"/>
    <dataValidation allowBlank="1" showInputMessage="1" showErrorMessage="1" prompt="Importo totale dell'itero intervento proposto (totale per riga, netto IVA)" sqref="L31:L40" xr:uid="{00000000-0002-0000-0900-000004000000}"/>
    <dataValidation type="list" allowBlank="1" showInputMessage="1" showErrorMessage="1" prompt="Se l'intervento è allocato su più annualità indicare quali nel campo &quot;Note particolari&quot;" sqref="K31:K40" xr:uid="{00000000-0002-0000-09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900-000006000000}"/>
    <dataValidation type="list" errorStyle="information" allowBlank="1" showInputMessage="1" showErrorMessage="1" sqref="C15:C29" xr:uid="{00000000-0002-0000-0900-000007000000}">
      <formula1>"0,1"</formula1>
    </dataValidation>
    <dataValidation type="list" allowBlank="1" showInputMessage="1" showErrorMessage="1" sqref="H15:H29" xr:uid="{00000000-0002-0000-09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900-00000A000000}">
      <formula1>$M15&lt;&gt;"COMPILARE"</formula1>
    </dataValidation>
  </dataValidations>
  <hyperlinks>
    <hyperlink ref="H5" location="QUADRO!A1" display="torna al QUADRO iniziale degli investimenti" xr:uid="{18182996-F993-433A-B868-07F8D684F459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9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9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9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9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9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9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9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9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9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2022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2020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PSNMS_2020_FM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81_2019'!F10</f>
        <v>395749.06641190394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989372.72270968021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4.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829" priority="60" operator="greaterThan">
      <formula>#REF!</formula>
    </cfRule>
  </conditionalFormatting>
  <conditionalFormatting sqref="M15:N29">
    <cfRule type="containsText" dxfId="828" priority="17" operator="containsText" text="COMPILARE">
      <formula>NOT(ISERROR(SEARCH("COMPILARE",M15)))</formula>
    </cfRule>
  </conditionalFormatting>
  <conditionalFormatting sqref="V15:DY29">
    <cfRule type="cellIs" dxfId="827" priority="50" operator="equal">
      <formula>3</formula>
    </cfRule>
    <cfRule type="cellIs" dxfId="826" priority="51" operator="equal">
      <formula>2</formula>
    </cfRule>
    <cfRule type="cellIs" dxfId="825" priority="52" operator="equal">
      <formula>1</formula>
    </cfRule>
  </conditionalFormatting>
  <conditionalFormatting sqref="V31:DY40">
    <cfRule type="cellIs" dxfId="824" priority="47" operator="equal">
      <formula>3</formula>
    </cfRule>
    <cfRule type="cellIs" dxfId="823" priority="48" operator="equal">
      <formula>2</formula>
    </cfRule>
    <cfRule type="cellIs" dxfId="822" priority="49" operator="equal">
      <formula>1</formula>
    </cfRule>
  </conditionalFormatting>
  <conditionalFormatting sqref="J16:J17">
    <cfRule type="cellIs" dxfId="821" priority="16" operator="equal">
      <formula>$O$14="Metano"</formula>
    </cfRule>
  </conditionalFormatting>
  <conditionalFormatting sqref="A15:L15">
    <cfRule type="expression" dxfId="820" priority="15">
      <formula>$P$15=1</formula>
    </cfRule>
  </conditionalFormatting>
  <conditionalFormatting sqref="A16:L16">
    <cfRule type="expression" dxfId="819" priority="14">
      <formula>$P$16=1</formula>
    </cfRule>
  </conditionalFormatting>
  <conditionalFormatting sqref="A17:L17">
    <cfRule type="expression" dxfId="818" priority="13">
      <formula>$P$17=1</formula>
    </cfRule>
  </conditionalFormatting>
  <conditionalFormatting sqref="A18:L18">
    <cfRule type="expression" dxfId="817" priority="12">
      <formula>$P$18=1</formula>
    </cfRule>
  </conditionalFormatting>
  <conditionalFormatting sqref="A19:L19">
    <cfRule type="expression" dxfId="816" priority="11">
      <formula>$P$19=1</formula>
    </cfRule>
  </conditionalFormatting>
  <conditionalFormatting sqref="A20:L20">
    <cfRule type="expression" dxfId="815" priority="10">
      <formula>$P$20=1</formula>
    </cfRule>
  </conditionalFormatting>
  <conditionalFormatting sqref="A21:L21">
    <cfRule type="expression" dxfId="814" priority="9">
      <formula>$P$21=1</formula>
    </cfRule>
  </conditionalFormatting>
  <conditionalFormatting sqref="A22:L22">
    <cfRule type="expression" dxfId="813" priority="8">
      <formula>$P$22=1</formula>
    </cfRule>
  </conditionalFormatting>
  <conditionalFormatting sqref="A23:L23">
    <cfRule type="expression" dxfId="812" priority="7">
      <formula>$P$23=1</formula>
    </cfRule>
  </conditionalFormatting>
  <conditionalFormatting sqref="A24:L24">
    <cfRule type="expression" dxfId="811" priority="6">
      <formula>$P$24=1</formula>
    </cfRule>
  </conditionalFormatting>
  <conditionalFormatting sqref="A25:L25">
    <cfRule type="expression" dxfId="810" priority="5">
      <formula>$P$25=1</formula>
    </cfRule>
  </conditionalFormatting>
  <conditionalFormatting sqref="A26:L26">
    <cfRule type="expression" dxfId="809" priority="4">
      <formula>$P$26=1</formula>
    </cfRule>
  </conditionalFormatting>
  <conditionalFormatting sqref="A27:L27">
    <cfRule type="expression" dxfId="808" priority="3">
      <formula>$P$27=1</formula>
    </cfRule>
  </conditionalFormatting>
  <conditionalFormatting sqref="A28:L28">
    <cfRule type="expression" dxfId="807" priority="2">
      <formula>$P$28=1</formula>
    </cfRule>
  </conditionalFormatting>
  <conditionalFormatting sqref="A29:L29">
    <cfRule type="expression" dxfId="806" priority="1">
      <formula>$P$29=1</formula>
    </cfRule>
  </conditionalFormatting>
  <dataValidations count="10">
    <dataValidation type="list" errorStyle="information" allowBlank="1" showInputMessage="1" showErrorMessage="1" sqref="C15:C29" xr:uid="{00000000-0002-0000-0A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A00-000001000000}"/>
    <dataValidation type="list" allowBlank="1" showInputMessage="1" showErrorMessage="1" prompt="Se l'intervento è allocato su più annualità indicare quali nel campo &quot;Note particolari&quot;" sqref="K31:K40" xr:uid="{00000000-0002-0000-0A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A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A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A00-000005000000}">
      <formula1>H31="Colonnine di ricarica autobus elettrici e relativi apparati"</formula1>
    </dataValidation>
    <dataValidation type="list" allowBlank="1" showInputMessage="1" showErrorMessage="1" sqref="V15:DY29 V31:DY40" xr:uid="{00000000-0002-0000-0A00-000006000000}">
      <formula1>"1,2,3"</formula1>
    </dataValidation>
    <dataValidation type="list" allowBlank="1" showInputMessage="1" showErrorMessage="1" sqref="C31:C40 F31:G40 I15:K29 J31:J40 B15:B29 O15:P29 O31:P40" xr:uid="{00000000-0002-0000-0A00-000007000000}">
      <formula1>"0,1"</formula1>
    </dataValidation>
    <dataValidation type="list" allowBlank="1" showInputMessage="1" showErrorMessage="1" sqref="H15:H29" xr:uid="{00000000-0002-0000-0A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A00-00000A000000}">
      <formula1>$M15&lt;&gt;"COMPILARE"</formula1>
    </dataValidation>
  </dataValidations>
  <hyperlinks>
    <hyperlink ref="H5" location="QUADRO!A1" display="torna al QUADRO iniziale degli investimenti" xr:uid="{8C173787-E0D2-491B-94A4-4A173DC6A1A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A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A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A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A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A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A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A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A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A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2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2022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2021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PSNMS_2021_FM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81_2020'!F10</f>
        <v>989372.72270968021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1582996.3790074564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103.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805" priority="60" operator="greaterThan">
      <formula>#REF!</formula>
    </cfRule>
  </conditionalFormatting>
  <conditionalFormatting sqref="M15:N29">
    <cfRule type="containsText" dxfId="804" priority="17" operator="containsText" text="COMPILARE">
      <formula>NOT(ISERROR(SEARCH("COMPILARE",M15)))</formula>
    </cfRule>
  </conditionalFormatting>
  <conditionalFormatting sqref="V15:DY29">
    <cfRule type="cellIs" dxfId="803" priority="50" operator="equal">
      <formula>3</formula>
    </cfRule>
    <cfRule type="cellIs" dxfId="802" priority="51" operator="equal">
      <formula>2</formula>
    </cfRule>
    <cfRule type="cellIs" dxfId="801" priority="52" operator="equal">
      <formula>1</formula>
    </cfRule>
  </conditionalFormatting>
  <conditionalFormatting sqref="V31:DY40">
    <cfRule type="cellIs" dxfId="800" priority="47" operator="equal">
      <formula>3</formula>
    </cfRule>
    <cfRule type="cellIs" dxfId="799" priority="48" operator="equal">
      <formula>2</formula>
    </cfRule>
    <cfRule type="cellIs" dxfId="798" priority="49" operator="equal">
      <formula>1</formula>
    </cfRule>
  </conditionalFormatting>
  <conditionalFormatting sqref="J16:J17">
    <cfRule type="cellIs" dxfId="797" priority="16" operator="equal">
      <formula>$O$14="Metano"</formula>
    </cfRule>
  </conditionalFormatting>
  <conditionalFormatting sqref="A15:L15">
    <cfRule type="expression" dxfId="796" priority="15">
      <formula>$P$15=1</formula>
    </cfRule>
  </conditionalFormatting>
  <conditionalFormatting sqref="A16:L16">
    <cfRule type="expression" dxfId="795" priority="14">
      <formula>$P$16=1</formula>
    </cfRule>
  </conditionalFormatting>
  <conditionalFormatting sqref="A17:L17">
    <cfRule type="expression" dxfId="794" priority="13">
      <formula>$P$17=1</formula>
    </cfRule>
  </conditionalFormatting>
  <conditionalFormatting sqref="A18:L18">
    <cfRule type="expression" dxfId="793" priority="12">
      <formula>$P$18=1</formula>
    </cfRule>
  </conditionalFormatting>
  <conditionalFormatting sqref="A19:L19">
    <cfRule type="expression" dxfId="792" priority="11">
      <formula>$P$19=1</formula>
    </cfRule>
  </conditionalFormatting>
  <conditionalFormatting sqref="A20:L20">
    <cfRule type="expression" dxfId="791" priority="10">
      <formula>$P$20=1</formula>
    </cfRule>
  </conditionalFormatting>
  <conditionalFormatting sqref="A21:L21">
    <cfRule type="expression" dxfId="790" priority="9">
      <formula>$P$21=1</formula>
    </cfRule>
  </conditionalFormatting>
  <conditionalFormatting sqref="A22:L22">
    <cfRule type="expression" dxfId="789" priority="8">
      <formula>$P$22=1</formula>
    </cfRule>
  </conditionalFormatting>
  <conditionalFormatting sqref="A23:L23">
    <cfRule type="expression" dxfId="788" priority="7">
      <formula>$P$23=1</formula>
    </cfRule>
  </conditionalFormatting>
  <conditionalFormatting sqref="A24:L24">
    <cfRule type="expression" dxfId="787" priority="6">
      <formula>$P$24=1</formula>
    </cfRule>
  </conditionalFormatting>
  <conditionalFormatting sqref="A25:L25">
    <cfRule type="expression" dxfId="786" priority="5">
      <formula>$P$25=1</formula>
    </cfRule>
  </conditionalFormatting>
  <conditionalFormatting sqref="A26:L26">
    <cfRule type="expression" dxfId="785" priority="4">
      <formula>$P$26=1</formula>
    </cfRule>
  </conditionalFormatting>
  <conditionalFormatting sqref="A27:L27">
    <cfRule type="expression" dxfId="784" priority="3">
      <formula>$P$27=1</formula>
    </cfRule>
  </conditionalFormatting>
  <conditionalFormatting sqref="A28:L28">
    <cfRule type="expression" dxfId="783" priority="2">
      <formula>$P$28=1</formula>
    </cfRule>
  </conditionalFormatting>
  <conditionalFormatting sqref="A29:L29">
    <cfRule type="expression" dxfId="782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B00-000000000000}">
      <formula1>"0,1"</formula1>
    </dataValidation>
    <dataValidation type="list" allowBlank="1" showInputMessage="1" showErrorMessage="1" sqref="V15:DY29 V31:DY40" xr:uid="{00000000-0002-0000-0B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B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B00-000003000000}"/>
    <dataValidation allowBlank="1" showInputMessage="1" showErrorMessage="1" prompt="Importo totale dell'itero intervento proposto (totale per riga, netto IVA)" sqref="L31:L40" xr:uid="{00000000-0002-0000-0B00-000004000000}"/>
    <dataValidation type="list" allowBlank="1" showInputMessage="1" showErrorMessage="1" prompt="Se l'intervento è allocato su più annualità indicare quali nel campo &quot;Note particolari&quot;" sqref="K31:K40" xr:uid="{00000000-0002-0000-0B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B00-000006000000}"/>
    <dataValidation type="list" errorStyle="information" allowBlank="1" showInputMessage="1" showErrorMessage="1" sqref="C15:C29" xr:uid="{00000000-0002-0000-0B00-000007000000}">
      <formula1>"0,1"</formula1>
    </dataValidation>
    <dataValidation type="list" allowBlank="1" showInputMessage="1" showErrorMessage="1" sqref="H15:H29" xr:uid="{00000000-0002-0000-0B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B00-00000A000000}">
      <formula1>$M15&lt;&gt;"COMPILARE"</formula1>
    </dataValidation>
  </dataValidations>
  <hyperlinks>
    <hyperlink ref="H5" location="QUADRO!A1" display="torna al QUADRO iniziale degli investimenti" xr:uid="{7C4558D4-F184-4518-98E7-598BCE4AEF6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B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B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B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B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B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B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B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B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B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3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2023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2022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81_2021'!F10</f>
        <v>1582996.3790074564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2176620.0353052327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428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781" priority="64" operator="greaterThan">
      <formula>#REF!</formula>
    </cfRule>
  </conditionalFormatting>
  <conditionalFormatting sqref="M15:N29">
    <cfRule type="containsText" dxfId="780" priority="21" operator="containsText" text="COMPILARE">
      <formula>NOT(ISERROR(SEARCH("COMPILARE",M15)))</formula>
    </cfRule>
  </conditionalFormatting>
  <conditionalFormatting sqref="V15:DY29">
    <cfRule type="cellIs" dxfId="779" priority="18" operator="equal">
      <formula>3</formula>
    </cfRule>
    <cfRule type="cellIs" dxfId="778" priority="19" operator="equal">
      <formula>2</formula>
    </cfRule>
    <cfRule type="cellIs" dxfId="777" priority="20" operator="equal">
      <formula>1</formula>
    </cfRule>
  </conditionalFormatting>
  <conditionalFormatting sqref="V31:DY40">
    <cfRule type="cellIs" dxfId="776" priority="51" operator="equal">
      <formula>3</formula>
    </cfRule>
    <cfRule type="cellIs" dxfId="775" priority="52" operator="equal">
      <formula>2</formula>
    </cfRule>
    <cfRule type="cellIs" dxfId="774" priority="53" operator="equal">
      <formula>1</formula>
    </cfRule>
  </conditionalFormatting>
  <conditionalFormatting sqref="J16:J17">
    <cfRule type="cellIs" dxfId="773" priority="17" operator="equal">
      <formula>$O$14="Metano"</formula>
    </cfRule>
  </conditionalFormatting>
  <conditionalFormatting sqref="A15:L15">
    <cfRule type="expression" dxfId="772" priority="16">
      <formula>$P$15=1</formula>
    </cfRule>
  </conditionalFormatting>
  <conditionalFormatting sqref="A16:L16">
    <cfRule type="expression" dxfId="771" priority="15">
      <formula>$P$16=1</formula>
    </cfRule>
  </conditionalFormatting>
  <conditionalFormatting sqref="A17:L17">
    <cfRule type="expression" dxfId="770" priority="14">
      <formula>$P$17=1</formula>
    </cfRule>
  </conditionalFormatting>
  <conditionalFormatting sqref="A18:L18">
    <cfRule type="expression" dxfId="769" priority="13">
      <formula>$P$18=1</formula>
    </cfRule>
  </conditionalFormatting>
  <conditionalFormatting sqref="A19:L19">
    <cfRule type="expression" dxfId="768" priority="12">
      <formula>$P$19=1</formula>
    </cfRule>
  </conditionalFormatting>
  <conditionalFormatting sqref="A20:L20">
    <cfRule type="expression" dxfId="767" priority="11">
      <formula>$P$20=1</formula>
    </cfRule>
  </conditionalFormatting>
  <conditionalFormatting sqref="A21:L21">
    <cfRule type="expression" dxfId="766" priority="10">
      <formula>$P$21=1</formula>
    </cfRule>
  </conditionalFormatting>
  <conditionalFormatting sqref="A22:L22">
    <cfRule type="expression" dxfId="765" priority="9">
      <formula>$P$22=1</formula>
    </cfRule>
  </conditionalFormatting>
  <conditionalFormatting sqref="A23:L23">
    <cfRule type="expression" dxfId="764" priority="8">
      <formula>$P$23=1</formula>
    </cfRule>
  </conditionalFormatting>
  <conditionalFormatting sqref="A24:L24">
    <cfRule type="expression" dxfId="763" priority="7">
      <formula>$P$24=1</formula>
    </cfRule>
  </conditionalFormatting>
  <conditionalFormatting sqref="A25:L25">
    <cfRule type="expression" dxfId="762" priority="6">
      <formula>$P$25=1</formula>
    </cfRule>
  </conditionalFormatting>
  <conditionalFormatting sqref="A26:L26">
    <cfRule type="expression" dxfId="761" priority="5">
      <formula>$P$26=1</formula>
    </cfRule>
  </conditionalFormatting>
  <conditionalFormatting sqref="A27:L27">
    <cfRule type="expression" dxfId="760" priority="4">
      <formula>$P$27=1</formula>
    </cfRule>
  </conditionalFormatting>
  <conditionalFormatting sqref="A28:G28 I28:L28">
    <cfRule type="expression" dxfId="759" priority="3">
      <formula>$P$28=1</formula>
    </cfRule>
  </conditionalFormatting>
  <conditionalFormatting sqref="A29:L29">
    <cfRule type="expression" dxfId="758" priority="2">
      <formula>$P$29=1</formula>
    </cfRule>
  </conditionalFormatting>
  <conditionalFormatting sqref="H28">
    <cfRule type="expression" dxfId="757" priority="1">
      <formula>$P$15=1</formula>
    </cfRule>
  </conditionalFormatting>
  <dataValidations count="10">
    <dataValidation type="list" errorStyle="information" allowBlank="1" showInputMessage="1" showErrorMessage="1" sqref="C15:C29" xr:uid="{00000000-0002-0000-0C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C00-000001000000}"/>
    <dataValidation type="list" allowBlank="1" showInputMessage="1" showErrorMessage="1" prompt="Se l'intervento è allocato su più annualità indicare quali nel campo &quot;Note particolari&quot;" sqref="K31:K40" xr:uid="{00000000-0002-0000-0C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C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C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C00-000005000000}">
      <formula1>H31="Colonnine di ricarica autobus elettrici e relativi apparati"</formula1>
    </dataValidation>
    <dataValidation type="list" allowBlank="1" showInputMessage="1" showErrorMessage="1" sqref="V31:DY40 V15:DY29" xr:uid="{00000000-0002-0000-0C00-000006000000}">
      <formula1>"1,2,3"</formula1>
    </dataValidation>
    <dataValidation type="list" allowBlank="1" showInputMessage="1" showErrorMessage="1" sqref="C31:C40 F31:G40 I15:K29 J31:J40 B15:B29 O15:P29 O31:P40" xr:uid="{00000000-0002-0000-0C00-000007000000}">
      <formula1>"0,1"</formula1>
    </dataValidation>
    <dataValidation type="list" allowBlank="1" showInputMessage="1" showErrorMessage="1" sqref="H15:H29" xr:uid="{00000000-0002-0000-0C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C00-00000A000000}">
      <formula1>$M15&lt;&gt;"COMPILARE"</formula1>
    </dataValidation>
  </dataValidations>
  <hyperlinks>
    <hyperlink ref="H5" location="QUADRO!A1" display="torna al QUADRO iniziale degli investimenti" xr:uid="{6A012AEB-C433-4A8D-9128-CEEF1991293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C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C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C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C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C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C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C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C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C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4">
    <tabColor rgb="FF00B0F0"/>
    <pageSetUpPr fitToPage="1"/>
  </sheetPr>
  <dimension ref="A1:DY43"/>
  <sheetViews>
    <sheetView showGridLines="0" zoomScale="75" zoomScaleNormal="75" workbookViewId="0">
      <selection activeCell="B3" sqref="B3:C3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80.1406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2023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81_2022'!F10</f>
        <v>2176620.0353052327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2770243.6916030091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/>
      <c r="N15" s="328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17" si="0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ref="M16:M29" si="1">IF(L16&lt;&gt;0,"COMPILARE","")</f>
        <v/>
      </c>
      <c r="N16" s="306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0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1"/>
        <v/>
      </c>
      <c r="N17" s="306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0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1"/>
        <v/>
      </c>
      <c r="N18" s="306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1"/>
        <v/>
      </c>
      <c r="N19" s="306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1"/>
        <v/>
      </c>
      <c r="N20" s="306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1"/>
        <v/>
      </c>
      <c r="N21" s="306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1"/>
        <v/>
      </c>
      <c r="N22" s="306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1"/>
        <v/>
      </c>
      <c r="N23" s="306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1"/>
        <v/>
      </c>
      <c r="N24" s="306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1"/>
        <v/>
      </c>
      <c r="N25" s="306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1"/>
        <v/>
      </c>
      <c r="N26" s="306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1"/>
        <v/>
      </c>
      <c r="N27" s="306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1"/>
        <v/>
      </c>
      <c r="N28" s="306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1"/>
        <v/>
      </c>
      <c r="N29" s="306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756" priority="60" operator="greaterThan">
      <formula>#REF!</formula>
    </cfRule>
  </conditionalFormatting>
  <conditionalFormatting sqref="M15:N29">
    <cfRule type="containsText" dxfId="755" priority="17" operator="containsText" text="COMPILARE">
      <formula>NOT(ISERROR(SEARCH("COMPILARE",M15)))</formula>
    </cfRule>
  </conditionalFormatting>
  <conditionalFormatting sqref="V15:DY29">
    <cfRule type="cellIs" dxfId="754" priority="50" operator="equal">
      <formula>3</formula>
    </cfRule>
    <cfRule type="cellIs" dxfId="753" priority="51" operator="equal">
      <formula>2</formula>
    </cfRule>
    <cfRule type="cellIs" dxfId="752" priority="52" operator="equal">
      <formula>1</formula>
    </cfRule>
  </conditionalFormatting>
  <conditionalFormatting sqref="V31:DY40">
    <cfRule type="cellIs" dxfId="751" priority="47" operator="equal">
      <formula>3</formula>
    </cfRule>
    <cfRule type="cellIs" dxfId="750" priority="48" operator="equal">
      <formula>2</formula>
    </cfRule>
    <cfRule type="cellIs" dxfId="749" priority="49" operator="equal">
      <formula>1</formula>
    </cfRule>
  </conditionalFormatting>
  <conditionalFormatting sqref="J16:J17">
    <cfRule type="cellIs" dxfId="748" priority="16" operator="equal">
      <formula>$O$14="Metano"</formula>
    </cfRule>
  </conditionalFormatting>
  <conditionalFormatting sqref="A15:L15">
    <cfRule type="expression" dxfId="747" priority="15">
      <formula>$P$15=1</formula>
    </cfRule>
  </conditionalFormatting>
  <conditionalFormatting sqref="A16:L16">
    <cfRule type="expression" dxfId="746" priority="14">
      <formula>$P$16=1</formula>
    </cfRule>
  </conditionalFormatting>
  <conditionalFormatting sqref="A17:L17">
    <cfRule type="expression" dxfId="745" priority="13">
      <formula>$P$17=1</formula>
    </cfRule>
  </conditionalFormatting>
  <conditionalFormatting sqref="A18:L18">
    <cfRule type="expression" dxfId="744" priority="12">
      <formula>$P$18=1</formula>
    </cfRule>
  </conditionalFormatting>
  <conditionalFormatting sqref="A19:L19">
    <cfRule type="expression" dxfId="743" priority="11">
      <formula>$P$19=1</formula>
    </cfRule>
  </conditionalFormatting>
  <conditionalFormatting sqref="A20:L20">
    <cfRule type="expression" dxfId="742" priority="10">
      <formula>$P$20=1</formula>
    </cfRule>
  </conditionalFormatting>
  <conditionalFormatting sqref="A21:L21">
    <cfRule type="expression" dxfId="741" priority="9">
      <formula>$P$21=1</formula>
    </cfRule>
  </conditionalFormatting>
  <conditionalFormatting sqref="A22:L22">
    <cfRule type="expression" dxfId="740" priority="8">
      <formula>$P$22=1</formula>
    </cfRule>
  </conditionalFormatting>
  <conditionalFormatting sqref="A23:L23">
    <cfRule type="expression" dxfId="739" priority="7">
      <formula>$P$23=1</formula>
    </cfRule>
  </conditionalFormatting>
  <conditionalFormatting sqref="A24:L24">
    <cfRule type="expression" dxfId="738" priority="6">
      <formula>$P$24=1</formula>
    </cfRule>
  </conditionalFormatting>
  <conditionalFormatting sqref="A25:L25">
    <cfRule type="expression" dxfId="737" priority="5">
      <formula>$P$25=1</formula>
    </cfRule>
  </conditionalFormatting>
  <conditionalFormatting sqref="A26:L26">
    <cfRule type="expression" dxfId="736" priority="4">
      <formula>$P$26=1</formula>
    </cfRule>
  </conditionalFormatting>
  <conditionalFormatting sqref="A27:L27">
    <cfRule type="expression" dxfId="735" priority="3">
      <formula>$P$27=1</formula>
    </cfRule>
  </conditionalFormatting>
  <conditionalFormatting sqref="A28:L28">
    <cfRule type="expression" dxfId="734" priority="2">
      <formula>$P$28=1</formula>
    </cfRule>
  </conditionalFormatting>
  <conditionalFormatting sqref="A29:L29">
    <cfRule type="expression" dxfId="733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D00-000000000000}">
      <formula1>"0,1"</formula1>
    </dataValidation>
    <dataValidation type="list" allowBlank="1" showInputMessage="1" showErrorMessage="1" sqref="V15:DY29 V31:DY40" xr:uid="{00000000-0002-0000-0D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D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D00-000003000000}"/>
    <dataValidation allowBlank="1" showInputMessage="1" showErrorMessage="1" prompt="Importo totale dell'itero intervento proposto (totale per riga, netto IVA)" sqref="L31:L40" xr:uid="{00000000-0002-0000-0D00-000004000000}"/>
    <dataValidation type="list" allowBlank="1" showInputMessage="1" showErrorMessage="1" prompt="Se l'intervento è allocato su più annualità indicare quali nel campo &quot;Note particolari&quot;" sqref="K31:K40" xr:uid="{00000000-0002-0000-0D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D00-000006000000}"/>
    <dataValidation type="list" errorStyle="information" allowBlank="1" showInputMessage="1" showErrorMessage="1" sqref="C15:C29" xr:uid="{00000000-0002-0000-0D00-000007000000}">
      <formula1>"0,1"</formula1>
    </dataValidation>
    <dataValidation type="list" allowBlank="1" showInputMessage="1" showErrorMessage="1" sqref="H15:H29" xr:uid="{00000000-0002-0000-0D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D00-00000A000000}">
      <formula1>$M15&lt;&gt;"COMPILARE"</formula1>
    </dataValidation>
  </dataValidations>
  <hyperlinks>
    <hyperlink ref="H5" location="QUADRO!A1" display="torna al QUADRO iniziale degli investimenti" xr:uid="{149B750D-5BE1-4955-AB56-622862DC396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D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D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D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D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D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D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D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D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D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5">
    <tabColor rgb="FF00B0F0"/>
    <pageSetUpPr fitToPage="1"/>
  </sheetPr>
  <dimension ref="A1:DZ43"/>
  <sheetViews>
    <sheetView showGridLines="0" topLeftCell="M10" zoomScale="75" zoomScaleNormal="75" workbookViewId="0">
      <selection activeCell="T15" sqref="T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425781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2024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8.75" hidden="1" x14ac:dyDescent="0.3">
      <c r="A6" s="122" t="s">
        <v>38</v>
      </c>
      <c r="B6" s="115" t="str">
        <f>B4&amp;"_"&amp;B5&amp;"_"&amp;B3</f>
        <v>DM 81/2020 - PSNMS_2024_FM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36" customHeight="1" x14ac:dyDescent="0.25">
      <c r="A9" s="258" t="s">
        <v>2106</v>
      </c>
      <c r="B9" s="538">
        <v>0</v>
      </c>
      <c r="C9" s="539"/>
      <c r="D9" s="534" t="s">
        <v>2117</v>
      </c>
      <c r="E9" s="535"/>
      <c r="F9" s="145">
        <f>'DM 81_2023'!F10</f>
        <v>2770243.6916030091</v>
      </c>
      <c r="G9" s="445">
        <f>SUMIF(R15:R29,"Gasolio",T15:T29)</f>
        <v>0</v>
      </c>
      <c r="H9" s="446" t="s">
        <v>2168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593623.65629777627</v>
      </c>
      <c r="G10" s="270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06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2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80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81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81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81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81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81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81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81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81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81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82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  <mergeCell ref="A12:A13"/>
    <mergeCell ref="D12:L13"/>
    <mergeCell ref="W13:AH13"/>
    <mergeCell ref="AI13:AT13"/>
    <mergeCell ref="AU13:BF13"/>
    <mergeCell ref="D7:E7"/>
    <mergeCell ref="I7:J7"/>
    <mergeCell ref="K7:L7"/>
    <mergeCell ref="B8:C8"/>
    <mergeCell ref="D8:E8"/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</mergeCells>
  <conditionalFormatting sqref="B13">
    <cfRule type="cellIs" dxfId="732" priority="62" operator="greaterThan">
      <formula>#REF!</formula>
    </cfRule>
  </conditionalFormatting>
  <conditionalFormatting sqref="M15:N29">
    <cfRule type="containsText" dxfId="731" priority="19" operator="containsText" text="COMPILARE">
      <formula>NOT(ISERROR(SEARCH("COMPILARE",M15)))</formula>
    </cfRule>
  </conditionalFormatting>
  <conditionalFormatting sqref="W15:DZ29">
    <cfRule type="cellIs" dxfId="730" priority="52" operator="equal">
      <formula>3</formula>
    </cfRule>
    <cfRule type="cellIs" dxfId="729" priority="53" operator="equal">
      <formula>2</formula>
    </cfRule>
    <cfRule type="cellIs" dxfId="728" priority="54" operator="equal">
      <formula>1</formula>
    </cfRule>
  </conditionalFormatting>
  <conditionalFormatting sqref="W31:DZ40">
    <cfRule type="cellIs" dxfId="727" priority="49" operator="equal">
      <formula>3</formula>
    </cfRule>
    <cfRule type="cellIs" dxfId="726" priority="50" operator="equal">
      <formula>2</formula>
    </cfRule>
    <cfRule type="cellIs" dxfId="725" priority="51" operator="equal">
      <formula>1</formula>
    </cfRule>
  </conditionalFormatting>
  <conditionalFormatting sqref="J16:J17">
    <cfRule type="cellIs" dxfId="724" priority="18" operator="equal">
      <formula>$O$14="Metano"</formula>
    </cfRule>
  </conditionalFormatting>
  <conditionalFormatting sqref="A15:K15">
    <cfRule type="expression" dxfId="723" priority="17">
      <formula>$P$15=1</formula>
    </cfRule>
  </conditionalFormatting>
  <conditionalFormatting sqref="A16:L16">
    <cfRule type="expression" dxfId="722" priority="16">
      <formula>$P$16=1</formula>
    </cfRule>
  </conditionalFormatting>
  <conditionalFormatting sqref="A17:L17">
    <cfRule type="expression" dxfId="721" priority="15">
      <formula>$P$17=1</formula>
    </cfRule>
  </conditionalFormatting>
  <conditionalFormatting sqref="A18:L18">
    <cfRule type="expression" dxfId="720" priority="14">
      <formula>$P$18=1</formula>
    </cfRule>
  </conditionalFormatting>
  <conditionalFormatting sqref="A19:L19">
    <cfRule type="expression" dxfId="719" priority="13">
      <formula>$P$19=1</formula>
    </cfRule>
  </conditionalFormatting>
  <conditionalFormatting sqref="A20:L20">
    <cfRule type="expression" dxfId="718" priority="12">
      <formula>$P$20=1</formula>
    </cfRule>
  </conditionalFormatting>
  <conditionalFormatting sqref="A21:L21">
    <cfRule type="expression" dxfId="717" priority="11">
      <formula>$P$21=1</formula>
    </cfRule>
  </conditionalFormatting>
  <conditionalFormatting sqref="A22:L22">
    <cfRule type="expression" dxfId="716" priority="10">
      <formula>$P$22=1</formula>
    </cfRule>
  </conditionalFormatting>
  <conditionalFormatting sqref="A23:L23">
    <cfRule type="expression" dxfId="715" priority="9">
      <formula>$P$23=1</formula>
    </cfRule>
  </conditionalFormatting>
  <conditionalFormatting sqref="A24:L24">
    <cfRule type="expression" dxfId="714" priority="8">
      <formula>$P$24=1</formula>
    </cfRule>
  </conditionalFormatting>
  <conditionalFormatting sqref="A25:L25">
    <cfRule type="expression" dxfId="713" priority="7">
      <formula>$P$25=1</formula>
    </cfRule>
  </conditionalFormatting>
  <conditionalFormatting sqref="A26:L26">
    <cfRule type="expression" dxfId="712" priority="6">
      <formula>$P$26=1</formula>
    </cfRule>
  </conditionalFormatting>
  <conditionalFormatting sqref="A27:L27">
    <cfRule type="expression" dxfId="711" priority="5">
      <formula>$P$27=1</formula>
    </cfRule>
  </conditionalFormatting>
  <conditionalFormatting sqref="A28:L28">
    <cfRule type="expression" dxfId="710" priority="4">
      <formula>$P$28=1</formula>
    </cfRule>
  </conditionalFormatting>
  <conditionalFormatting sqref="A29:L29">
    <cfRule type="expression" dxfId="709" priority="3">
      <formula>$P$29=1</formula>
    </cfRule>
  </conditionalFormatting>
  <conditionalFormatting sqref="L15">
    <cfRule type="expression" dxfId="708" priority="1">
      <formula>$P$17=1</formula>
    </cfRule>
  </conditionalFormatting>
  <dataValidations count="10">
    <dataValidation type="list" errorStyle="information" allowBlank="1" showInputMessage="1" showErrorMessage="1" sqref="C15:C29" xr:uid="{00000000-0002-0000-0E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E00-000001000000}"/>
    <dataValidation type="list" allowBlank="1" showInputMessage="1" showErrorMessage="1" prompt="Se l'intervento è allocato su più annualità indicare quali nel campo &quot;Note particolari&quot;" sqref="K31:K40" xr:uid="{00000000-0002-0000-0E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E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E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E00-000005000000}">
      <formula1>H31="Colonnine di ricarica autobus elettrici e relativi apparati"</formula1>
    </dataValidation>
    <dataValidation type="list" allowBlank="1" showInputMessage="1" showErrorMessage="1" sqref="W15:DZ29 W31:DZ40" xr:uid="{00000000-0002-0000-0E00-000006000000}">
      <formula1>"1,2,3"</formula1>
    </dataValidation>
    <dataValidation type="list" allowBlank="1" showInputMessage="1" showErrorMessage="1" sqref="C31:C40 F31:G40 I15:K29 J31:J40 B15:B29 O15:Q29 O31:Q40" xr:uid="{00000000-0002-0000-0E00-000007000000}">
      <formula1>"0,1"</formula1>
    </dataValidation>
    <dataValidation type="list" allowBlank="1" showInputMessage="1" showErrorMessage="1" sqref="H15:H29" xr:uid="{00000000-0002-0000-0E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E00-00000A000000}">
      <formula1>$M15&lt;&gt;"COMPILARE"</formula1>
    </dataValidation>
  </dataValidations>
  <hyperlinks>
    <hyperlink ref="H5" location="QUADRO!A1" display="torna al QUADRO iniziale degli investimenti" xr:uid="{75EE3F65-D1FA-42EA-BDFD-C53B9CB8BAD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E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E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E00-00000C000000}">
          <x14:formula1>
            <xm:f>Aziende!$E$3:$E$9</xm:f>
          </x14:formula1>
          <xm:sqref>B5:C5</xm:sqref>
        </x14:dataValidation>
        <x14:dataValidation type="list" allowBlank="1" showInputMessage="1" showErrorMessage="1" error="Scegli opzione dall'elenco proposto" xr:uid="{00000000-0002-0000-0E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E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E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E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E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E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2018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MIT_2018_FM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268073.24310010666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v>0</v>
      </c>
      <c r="C9" s="498"/>
      <c r="D9" s="499"/>
      <c r="E9" s="500"/>
      <c r="F9" s="269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</f>
        <v>268073.24310010666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"/>
      <c r="D15" s="37"/>
      <c r="E15" s="37"/>
      <c r="F15" s="38"/>
      <c r="G15" s="38"/>
      <c r="H15" s="329"/>
      <c r="I15" s="275"/>
      <c r="J15" s="275"/>
      <c r="K15" s="275"/>
      <c r="L15" s="137"/>
      <c r="M15" s="306" t="str">
        <f t="shared" ref="M15:M29" si="0">IF(L15&lt;&gt;0,"COMPILARE","")</f>
        <v/>
      </c>
      <c r="N15" s="330"/>
      <c r="O15" s="307"/>
      <c r="P15" s="307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"/>
      <c r="D16" s="37"/>
      <c r="E16" s="37"/>
      <c r="F16" s="38"/>
      <c r="G16" s="38"/>
      <c r="H16" s="11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"/>
      <c r="D17" s="37"/>
      <c r="E17" s="37"/>
      <c r="F17" s="38"/>
      <c r="G17" s="38"/>
      <c r="H17" s="11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.75" customHeight="1" thickBot="1" x14ac:dyDescent="0.3">
      <c r="A30" s="131" t="s">
        <v>227</v>
      </c>
      <c r="B30" s="266" t="s">
        <v>202</v>
      </c>
      <c r="C30" s="267" t="s">
        <v>203</v>
      </c>
      <c r="D30" s="268" t="s">
        <v>213</v>
      </c>
      <c r="E30" s="268" t="s">
        <v>214</v>
      </c>
      <c r="F30" s="301" t="s">
        <v>2119</v>
      </c>
      <c r="G30" s="278" t="s">
        <v>68</v>
      </c>
      <c r="H30" s="264" t="s">
        <v>192</v>
      </c>
      <c r="I30" s="263" t="s">
        <v>234</v>
      </c>
      <c r="J30" s="263" t="s">
        <v>215</v>
      </c>
      <c r="K30" s="263" t="s">
        <v>219</v>
      </c>
      <c r="L30" s="263" t="s">
        <v>216</v>
      </c>
      <c r="M30" s="264" t="s">
        <v>2036</v>
      </c>
      <c r="N30" s="264" t="s">
        <v>2125</v>
      </c>
      <c r="O30" s="265" t="s">
        <v>2016</v>
      </c>
      <c r="P30" s="264" t="s">
        <v>2131</v>
      </c>
      <c r="Q30" s="264" t="s">
        <v>223</v>
      </c>
      <c r="R30" s="264" t="s">
        <v>217</v>
      </c>
      <c r="S30" s="264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4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4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4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4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4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4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4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4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4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4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sortState xmlns:xlrd2="http://schemas.microsoft.com/office/spreadsheetml/2017/richdata2" ref="A15:AL136">
    <sortCondition ref="A15:A136"/>
  </sortState>
  <dataConsolidate/>
  <mergeCells count="36">
    <mergeCell ref="DN13:DY13"/>
    <mergeCell ref="U12:DY12"/>
    <mergeCell ref="U30:DY30"/>
    <mergeCell ref="B10:C10"/>
    <mergeCell ref="D10:E10"/>
    <mergeCell ref="D12:L13"/>
    <mergeCell ref="V13:AG13"/>
    <mergeCell ref="CP13:DA13"/>
    <mergeCell ref="AH13:AS13"/>
    <mergeCell ref="AT13:BE13"/>
    <mergeCell ref="BF13:BQ13"/>
    <mergeCell ref="BR13:CC13"/>
    <mergeCell ref="CD13:CO13"/>
    <mergeCell ref="K4:L4"/>
    <mergeCell ref="K5:L5"/>
    <mergeCell ref="F4:H4"/>
    <mergeCell ref="F3:H3"/>
    <mergeCell ref="DB13:DM13"/>
    <mergeCell ref="I7:J7"/>
    <mergeCell ref="K7:L7"/>
    <mergeCell ref="B9:C9"/>
    <mergeCell ref="D9:E9"/>
    <mergeCell ref="A12:A13"/>
    <mergeCell ref="U1:DA1"/>
    <mergeCell ref="A1:S1"/>
    <mergeCell ref="B3:C3"/>
    <mergeCell ref="B4:C4"/>
    <mergeCell ref="B5:C5"/>
    <mergeCell ref="B7:C7"/>
    <mergeCell ref="B8:C8"/>
    <mergeCell ref="D7:E7"/>
    <mergeCell ref="D8:E8"/>
    <mergeCell ref="I3:J3"/>
    <mergeCell ref="I4:J4"/>
    <mergeCell ref="I5:J5"/>
    <mergeCell ref="K3:L3"/>
  </mergeCells>
  <conditionalFormatting sqref="B13">
    <cfRule type="cellIs" dxfId="1338" priority="160" operator="greaterThan">
      <formula>#REF!</formula>
    </cfRule>
  </conditionalFormatting>
  <conditionalFormatting sqref="J16:J17">
    <cfRule type="cellIs" dxfId="1337" priority="112" operator="equal">
      <formula>$O$14="Metano"</formula>
    </cfRule>
  </conditionalFormatting>
  <conditionalFormatting sqref="M16:M29">
    <cfRule type="containsText" dxfId="1336" priority="65" operator="containsText" text="COMPILARE">
      <formula>NOT(ISERROR(SEARCH("COMPILARE",M16)))</formula>
    </cfRule>
  </conditionalFormatting>
  <conditionalFormatting sqref="V15:DY29">
    <cfRule type="cellIs" dxfId="1335" priority="117" operator="equal">
      <formula>3</formula>
    </cfRule>
    <cfRule type="cellIs" dxfId="1334" priority="118" operator="equal">
      <formula>2</formula>
    </cfRule>
    <cfRule type="cellIs" dxfId="1333" priority="119" operator="equal">
      <formula>1</formula>
    </cfRule>
  </conditionalFormatting>
  <conditionalFormatting sqref="V31:DY40">
    <cfRule type="cellIs" dxfId="1332" priority="114" operator="equal">
      <formula>3</formula>
    </cfRule>
    <cfRule type="cellIs" dxfId="1331" priority="115" operator="equal">
      <formula>2</formula>
    </cfRule>
    <cfRule type="cellIs" dxfId="1330" priority="116" operator="equal">
      <formula>1</formula>
    </cfRule>
  </conditionalFormatting>
  <conditionalFormatting sqref="N15">
    <cfRule type="containsText" dxfId="1329" priority="64" operator="containsText" text="COMPILARE">
      <formula>NOT(ISERROR(SEARCH("COMPILARE",N15)))</formula>
    </cfRule>
  </conditionalFormatting>
  <conditionalFormatting sqref="N16">
    <cfRule type="containsText" dxfId="1328" priority="63" operator="containsText" text="COMPILARE">
      <formula>NOT(ISERROR(SEARCH("COMPILARE",N16)))</formula>
    </cfRule>
  </conditionalFormatting>
  <conditionalFormatting sqref="N17">
    <cfRule type="containsText" dxfId="1327" priority="62" operator="containsText" text="COMPILARE">
      <formula>NOT(ISERROR(SEARCH("COMPILARE",N17)))</formula>
    </cfRule>
  </conditionalFormatting>
  <conditionalFormatting sqref="N18">
    <cfRule type="containsText" dxfId="1326" priority="61" operator="containsText" text="COMPILARE">
      <formula>NOT(ISERROR(SEARCH("COMPILARE",N18)))</formula>
    </cfRule>
  </conditionalFormatting>
  <conditionalFormatting sqref="N19">
    <cfRule type="containsText" dxfId="1325" priority="60" operator="containsText" text="COMPILARE">
      <formula>NOT(ISERROR(SEARCH("COMPILARE",N19)))</formula>
    </cfRule>
  </conditionalFormatting>
  <conditionalFormatting sqref="N20">
    <cfRule type="containsText" dxfId="1324" priority="59" operator="containsText" text="COMPILARE">
      <formula>NOT(ISERROR(SEARCH("COMPILARE",N20)))</formula>
    </cfRule>
  </conditionalFormatting>
  <conditionalFormatting sqref="N21">
    <cfRule type="containsText" dxfId="1323" priority="58" operator="containsText" text="COMPILARE">
      <formula>NOT(ISERROR(SEARCH("COMPILARE",N21)))</formula>
    </cfRule>
  </conditionalFormatting>
  <conditionalFormatting sqref="N22">
    <cfRule type="containsText" dxfId="1322" priority="57" operator="containsText" text="COMPILARE">
      <formula>NOT(ISERROR(SEARCH("COMPILARE",N22)))</formula>
    </cfRule>
  </conditionalFormatting>
  <conditionalFormatting sqref="N23">
    <cfRule type="containsText" dxfId="1321" priority="56" operator="containsText" text="COMPILARE">
      <formula>NOT(ISERROR(SEARCH("COMPILARE",N23)))</formula>
    </cfRule>
  </conditionalFormatting>
  <conditionalFormatting sqref="N24">
    <cfRule type="containsText" dxfId="1320" priority="55" operator="containsText" text="COMPILARE">
      <formula>NOT(ISERROR(SEARCH("COMPILARE",N24)))</formula>
    </cfRule>
  </conditionalFormatting>
  <conditionalFormatting sqref="N25">
    <cfRule type="containsText" dxfId="1319" priority="54" operator="containsText" text="COMPILARE">
      <formula>NOT(ISERROR(SEARCH("COMPILARE",N25)))</formula>
    </cfRule>
  </conditionalFormatting>
  <conditionalFormatting sqref="N26">
    <cfRule type="containsText" dxfId="1318" priority="53" operator="containsText" text="COMPILARE">
      <formula>NOT(ISERROR(SEARCH("COMPILARE",N26)))</formula>
    </cfRule>
  </conditionalFormatting>
  <conditionalFormatting sqref="N27">
    <cfRule type="containsText" dxfId="1317" priority="52" operator="containsText" text="COMPILARE">
      <formula>NOT(ISERROR(SEARCH("COMPILARE",N27)))</formula>
    </cfRule>
  </conditionalFormatting>
  <conditionalFormatting sqref="N28">
    <cfRule type="containsText" dxfId="1316" priority="51" operator="containsText" text="COMPILARE">
      <formula>NOT(ISERROR(SEARCH("COMPILARE",N28)))</formula>
    </cfRule>
  </conditionalFormatting>
  <conditionalFormatting sqref="N29">
    <cfRule type="containsText" dxfId="1315" priority="50" operator="containsText" text="COMPILARE">
      <formula>NOT(ISERROR(SEARCH("COMPILARE",N29)))</formula>
    </cfRule>
  </conditionalFormatting>
  <conditionalFormatting sqref="M15">
    <cfRule type="containsText" dxfId="1314" priority="49" operator="containsText" text="COMPILARE">
      <formula>NOT(ISERROR(SEARCH("COMPILARE",M15)))</formula>
    </cfRule>
  </conditionalFormatting>
  <conditionalFormatting sqref="A15:K15">
    <cfRule type="expression" dxfId="1313" priority="48">
      <formula>$P$15=1</formula>
    </cfRule>
  </conditionalFormatting>
  <conditionalFormatting sqref="A16:L16">
    <cfRule type="expression" dxfId="1312" priority="47">
      <formula>$P$16=1</formula>
    </cfRule>
  </conditionalFormatting>
  <conditionalFormatting sqref="A17:L17">
    <cfRule type="expression" dxfId="1311" priority="46">
      <formula>$P$17=1</formula>
    </cfRule>
  </conditionalFormatting>
  <conditionalFormatting sqref="A18:L18">
    <cfRule type="expression" dxfId="1310" priority="44">
      <formula>$P$18=1</formula>
    </cfRule>
  </conditionalFormatting>
  <conditionalFormatting sqref="A19:L19">
    <cfRule type="expression" dxfId="1309" priority="42">
      <formula>$P$19=1</formula>
    </cfRule>
  </conditionalFormatting>
  <conditionalFormatting sqref="A20:L20">
    <cfRule type="expression" dxfId="1308" priority="40">
      <formula>$P$20=1</formula>
    </cfRule>
  </conditionalFormatting>
  <conditionalFormatting sqref="A21:L21">
    <cfRule type="expression" dxfId="1307" priority="38">
      <formula>$P$21=1</formula>
    </cfRule>
  </conditionalFormatting>
  <conditionalFormatting sqref="A22:L22">
    <cfRule type="expression" dxfId="1306" priority="36">
      <formula>$P$22=1</formula>
    </cfRule>
  </conditionalFormatting>
  <conditionalFormatting sqref="A23:L23">
    <cfRule type="expression" dxfId="1305" priority="34">
      <formula>$P$23=1</formula>
    </cfRule>
  </conditionalFormatting>
  <conditionalFormatting sqref="A24:L24">
    <cfRule type="expression" dxfId="1304" priority="32">
      <formula>$P$24=1</formula>
    </cfRule>
  </conditionalFormatting>
  <conditionalFormatting sqref="A25:L25">
    <cfRule type="expression" dxfId="1303" priority="30">
      <formula>$P$25=1</formula>
    </cfRule>
  </conditionalFormatting>
  <conditionalFormatting sqref="A26:L26">
    <cfRule type="expression" dxfId="1302" priority="28">
      <formula>$P$26=1</formula>
    </cfRule>
  </conditionalFormatting>
  <conditionalFormatting sqref="A27:L27">
    <cfRule type="expression" dxfId="1301" priority="26">
      <formula>$P$27=1</formula>
    </cfRule>
  </conditionalFormatting>
  <conditionalFormatting sqref="A28:L28">
    <cfRule type="expression" dxfId="1300" priority="24">
      <formula>$P$28=1</formula>
    </cfRule>
  </conditionalFormatting>
  <conditionalFormatting sqref="A29:L29">
    <cfRule type="expression" dxfId="1299" priority="22">
      <formula>$P$29=1</formula>
    </cfRule>
  </conditionalFormatting>
  <conditionalFormatting sqref="L15">
    <cfRule type="expression" dxfId="1298" priority="1">
      <formula>$P$18=1</formula>
    </cfRule>
  </conditionalFormatting>
  <dataValidations count="11">
    <dataValidation type="list" allowBlank="1" showInputMessage="1" showErrorMessage="1" sqref="C31:C40 F31:G40 B15:B29 J31:J40 O31:P40 I15:K29 O15:P29" xr:uid="{00000000-0002-0000-0100-000000000000}">
      <formula1>"0,1"</formula1>
    </dataValidation>
    <dataValidation type="list" allowBlank="1" showInputMessage="1" showErrorMessage="1" sqref="V31:DY40 V15:DY29" xr:uid="{00000000-0002-0000-01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1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100-000003000000}"/>
    <dataValidation allowBlank="1" showInputMessage="1" showErrorMessage="1" prompt="Importo totale dell'itero intervento proposto (totale per riga, netto IVA)" sqref="L31:L40" xr:uid="{00000000-0002-0000-0100-000004000000}"/>
    <dataValidation type="list" allowBlank="1" showInputMessage="1" showErrorMessage="1" prompt="Se l'intervento è allocato su più annualità indicare quali nel campo &quot;Note particolari&quot;" sqref="K31:K40" xr:uid="{00000000-0002-0000-01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100-000006000000}"/>
    <dataValidation type="list" errorStyle="information" allowBlank="1" showInputMessage="1" showErrorMessage="1" sqref="C15:C29" xr:uid="{00000000-0002-0000-0100-000007000000}">
      <formula1>"0,1"</formula1>
    </dataValidation>
    <dataValidation type="list" allowBlank="1" showInputMessage="1" showErrorMessage="1" sqref="H15:H29" xr:uid="{00000000-0002-0000-01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1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5C81D17D-2EC7-4FA8-BE1B-02721910F11E}">
      <formula1>44865</formula1>
    </dataValidation>
  </dataValidations>
  <hyperlinks>
    <hyperlink ref="H5" location="QUADRO!A1" display="torna al QUADRO iniziale degli investimenti" xr:uid="{225B8494-43A6-441C-926F-278B2D778E68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1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1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1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1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1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1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1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1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1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6">
    <tabColor rgb="FF00B0F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2025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81/2020 - PSNMS_2025_FM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39.75" customHeight="1" x14ac:dyDescent="0.25">
      <c r="A9" s="258" t="s">
        <v>2106</v>
      </c>
      <c r="B9" s="498">
        <f>'DM 81_2024'!F10</f>
        <v>593623.65629777627</v>
      </c>
      <c r="C9" s="498"/>
      <c r="D9" s="534" t="s">
        <v>2117</v>
      </c>
      <c r="E9" s="535"/>
      <c r="F9" s="323">
        <f>'DM 81_2023'!F10</f>
        <v>2770243.6916030091</v>
      </c>
      <c r="G9" s="445">
        <f>SUMIF(R15:R29,"Gasolio",T15:T29)</f>
        <v>0</v>
      </c>
      <c r="H9" s="446" t="s">
        <v>2167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1187247.3125955525</v>
      </c>
      <c r="G10" s="270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V30:DZ30"/>
    <mergeCell ref="B10:C10"/>
    <mergeCell ref="D10:E10"/>
  </mergeCells>
  <conditionalFormatting sqref="B13">
    <cfRule type="cellIs" dxfId="707" priority="46" operator="greaterThan">
      <formula>#REF!</formula>
    </cfRule>
  </conditionalFormatting>
  <conditionalFormatting sqref="M15:N29">
    <cfRule type="containsText" dxfId="706" priority="17" operator="containsText" text="COMPILARE">
      <formula>NOT(ISERROR(SEARCH("COMPILARE",M15)))</formula>
    </cfRule>
  </conditionalFormatting>
  <conditionalFormatting sqref="W15:DZ29">
    <cfRule type="cellIs" dxfId="705" priority="36" operator="equal">
      <formula>3</formula>
    </cfRule>
    <cfRule type="cellIs" dxfId="704" priority="37" operator="equal">
      <formula>2</formula>
    </cfRule>
    <cfRule type="cellIs" dxfId="703" priority="38" operator="equal">
      <formula>1</formula>
    </cfRule>
  </conditionalFormatting>
  <conditionalFormatting sqref="W31:DZ40">
    <cfRule type="cellIs" dxfId="702" priority="33" operator="equal">
      <formula>3</formula>
    </cfRule>
    <cfRule type="cellIs" dxfId="701" priority="34" operator="equal">
      <formula>2</formula>
    </cfRule>
    <cfRule type="cellIs" dxfId="700" priority="35" operator="equal">
      <formula>1</formula>
    </cfRule>
  </conditionalFormatting>
  <conditionalFormatting sqref="J16:J17">
    <cfRule type="cellIs" dxfId="699" priority="16" operator="equal">
      <formula>$O$14="Metano"</formula>
    </cfRule>
  </conditionalFormatting>
  <conditionalFormatting sqref="A15:L15">
    <cfRule type="expression" dxfId="698" priority="15">
      <formula>$P$15=1</formula>
    </cfRule>
  </conditionalFormatting>
  <conditionalFormatting sqref="A16:L16">
    <cfRule type="expression" dxfId="697" priority="14">
      <formula>$P$16=1</formula>
    </cfRule>
  </conditionalFormatting>
  <conditionalFormatting sqref="A17:L17">
    <cfRule type="expression" dxfId="696" priority="13">
      <formula>$P$17=1</formula>
    </cfRule>
  </conditionalFormatting>
  <conditionalFormatting sqref="A18:L18">
    <cfRule type="expression" dxfId="695" priority="12">
      <formula>$P$18=1</formula>
    </cfRule>
  </conditionalFormatting>
  <conditionalFormatting sqref="A19:L19">
    <cfRule type="expression" dxfId="694" priority="11">
      <formula>$P$19=1</formula>
    </cfRule>
  </conditionalFormatting>
  <conditionalFormatting sqref="A20:L20">
    <cfRule type="expression" dxfId="693" priority="10">
      <formula>$P$20=1</formula>
    </cfRule>
  </conditionalFormatting>
  <conditionalFormatting sqref="A21:L21">
    <cfRule type="expression" dxfId="692" priority="9">
      <formula>$P$21=1</formula>
    </cfRule>
  </conditionalFormatting>
  <conditionalFormatting sqref="A22:L22">
    <cfRule type="expression" dxfId="691" priority="8">
      <formula>$P$22=1</formula>
    </cfRule>
  </conditionalFormatting>
  <conditionalFormatting sqref="A23:L23">
    <cfRule type="expression" dxfId="690" priority="7">
      <formula>$P$23=1</formula>
    </cfRule>
  </conditionalFormatting>
  <conditionalFormatting sqref="A24:L24">
    <cfRule type="expression" dxfId="689" priority="6">
      <formula>$P$24=1</formula>
    </cfRule>
  </conditionalFormatting>
  <conditionalFormatting sqref="A25:L25">
    <cfRule type="expression" dxfId="688" priority="5">
      <formula>$P$25=1</formula>
    </cfRule>
  </conditionalFormatting>
  <conditionalFormatting sqref="A26:L26">
    <cfRule type="expression" dxfId="687" priority="4">
      <formula>$P$26=1</formula>
    </cfRule>
  </conditionalFormatting>
  <conditionalFormatting sqref="A27:L27">
    <cfRule type="expression" dxfId="686" priority="3">
      <formula>$P$27=1</formula>
    </cfRule>
  </conditionalFormatting>
  <conditionalFormatting sqref="A28:L28">
    <cfRule type="expression" dxfId="685" priority="2">
      <formula>$P$28=1</formula>
    </cfRule>
  </conditionalFormatting>
  <conditionalFormatting sqref="A29:L29">
    <cfRule type="expression" dxfId="684" priority="1">
      <formula>$P$29=1</formula>
    </cfRule>
  </conditionalFormatting>
  <dataValidations count="10">
    <dataValidation type="list" allowBlank="1" showInputMessage="1" showErrorMessage="1" sqref="C31:C40 F31:G40 I15:K29 J31:J40 B15:B29 O15:Q29 O31:Q40" xr:uid="{00000000-0002-0000-0F00-000000000000}">
      <formula1>"0,1"</formula1>
    </dataValidation>
    <dataValidation type="list" allowBlank="1" showInputMessage="1" showErrorMessage="1" sqref="W15:DZ29 W31:DZ40" xr:uid="{00000000-0002-0000-0F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F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00000000-0002-0000-0F00-000003000000}"/>
    <dataValidation allowBlank="1" showInputMessage="1" showErrorMessage="1" prompt="Importo totale dell'itero intervento proposto (totale per riga, netto IVA)" sqref="L31:L40" xr:uid="{00000000-0002-0000-0F00-000004000000}"/>
    <dataValidation type="list" allowBlank="1" showInputMessage="1" showErrorMessage="1" prompt="Se l'intervento è allocato su più annualità indicare quali nel campo &quot;Note particolari&quot;" sqref="K31:K40" xr:uid="{00000000-0002-0000-0F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F00-000006000000}"/>
    <dataValidation type="list" errorStyle="information" allowBlank="1" showInputMessage="1" showErrorMessage="1" sqref="C15:C29" xr:uid="{00000000-0002-0000-0F00-000007000000}">
      <formula1>"0,1"</formula1>
    </dataValidation>
    <dataValidation type="list" allowBlank="1" showInputMessage="1" showErrorMessage="1" sqref="H15:H29" xr:uid="{00000000-0002-0000-0F00-000008000000}">
      <formula1>INDIRECT(G15)</formula1>
    </dataValidation>
    <dataValidation type="custom" showInputMessage="1" showErrorMessage="1" errorTitle="CIG MANCANTE" error="CIG MANCANTE_x000a_(compilare colonna a destra)" sqref="L15:L29" xr:uid="{00000000-0002-0000-0F00-00000A000000}">
      <formula1>$M15&lt;&gt;"COMPILARE"</formula1>
    </dataValidation>
  </dataValidations>
  <hyperlinks>
    <hyperlink ref="H5" location="QUADRO!A1" display="torna al QUADRO iniziale degli investimenti" xr:uid="{9EF151B1-9625-40C1-860E-EF7C4E95117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F00-000009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F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F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F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F00-00000F000000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F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F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F00-00001000000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00000000-0002-0000-0F00-000011000000}">
          <x14:formula1>
            <xm:f>Aziende!$E$3:$E$12</xm:f>
          </x14:formula1>
          <xm:sqref>B5:C5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6D0CD-F568-4501-B9D0-0F15A480892A}">
  <sheetPr codeName="Foglio31">
    <tabColor rgb="FF00B0F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425781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2026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81/2020 - PSNMS_2026_FM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39.75" customHeight="1" x14ac:dyDescent="0.25">
      <c r="A9" s="340" t="s">
        <v>2106</v>
      </c>
      <c r="B9" s="498">
        <f>'DM 81_2025'!F10</f>
        <v>1187247.3125955525</v>
      </c>
      <c r="C9" s="498"/>
      <c r="D9" s="534" t="s">
        <v>2117</v>
      </c>
      <c r="E9" s="535"/>
      <c r="F9" s="323">
        <f>'DM 81_2023'!F10</f>
        <v>2770243.6916030091</v>
      </c>
      <c r="G9" s="445">
        <f>SUMIF(R15:R29,"Gasolio",T15:T29)</f>
        <v>0</v>
      </c>
      <c r="H9" s="446" t="s">
        <v>2166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1780870.9688933287</v>
      </c>
      <c r="G10" s="270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  <mergeCell ref="V30:DZ30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683" priority="24" operator="greaterThan">
      <formula>#REF!</formula>
    </cfRule>
  </conditionalFormatting>
  <conditionalFormatting sqref="M15:N29">
    <cfRule type="containsText" dxfId="682" priority="17" operator="containsText" text="COMPILARE">
      <formula>NOT(ISERROR(SEARCH("COMPILARE",M15)))</formula>
    </cfRule>
  </conditionalFormatting>
  <conditionalFormatting sqref="W15:DZ29">
    <cfRule type="cellIs" dxfId="681" priority="21" operator="equal">
      <formula>3</formula>
    </cfRule>
    <cfRule type="cellIs" dxfId="680" priority="22" operator="equal">
      <formula>2</formula>
    </cfRule>
    <cfRule type="cellIs" dxfId="679" priority="23" operator="equal">
      <formula>1</formula>
    </cfRule>
  </conditionalFormatting>
  <conditionalFormatting sqref="W31:DZ40">
    <cfRule type="cellIs" dxfId="678" priority="18" operator="equal">
      <formula>3</formula>
    </cfRule>
    <cfRule type="cellIs" dxfId="677" priority="19" operator="equal">
      <formula>2</formula>
    </cfRule>
    <cfRule type="cellIs" dxfId="676" priority="20" operator="equal">
      <formula>1</formula>
    </cfRule>
  </conditionalFormatting>
  <conditionalFormatting sqref="J16:J17">
    <cfRule type="cellIs" dxfId="675" priority="16" operator="equal">
      <formula>$O$14="Metano"</formula>
    </cfRule>
  </conditionalFormatting>
  <conditionalFormatting sqref="A15:L15">
    <cfRule type="expression" dxfId="674" priority="15">
      <formula>$P$15=1</formula>
    </cfRule>
  </conditionalFormatting>
  <conditionalFormatting sqref="A16:L16">
    <cfRule type="expression" dxfId="673" priority="14">
      <formula>$P$16=1</formula>
    </cfRule>
  </conditionalFormatting>
  <conditionalFormatting sqref="A17:L17">
    <cfRule type="expression" dxfId="672" priority="13">
      <formula>$P$17=1</formula>
    </cfRule>
  </conditionalFormatting>
  <conditionalFormatting sqref="A18:L18">
    <cfRule type="expression" dxfId="671" priority="12">
      <formula>$P$18=1</formula>
    </cfRule>
  </conditionalFormatting>
  <conditionalFormatting sqref="A19:L19">
    <cfRule type="expression" dxfId="670" priority="11">
      <formula>$P$19=1</formula>
    </cfRule>
  </conditionalFormatting>
  <conditionalFormatting sqref="A20:L20">
    <cfRule type="expression" dxfId="669" priority="10">
      <formula>$P$20=1</formula>
    </cfRule>
  </conditionalFormatting>
  <conditionalFormatting sqref="A21:L21">
    <cfRule type="expression" dxfId="668" priority="9">
      <formula>$P$21=1</formula>
    </cfRule>
  </conditionalFormatting>
  <conditionalFormatting sqref="A22:L22">
    <cfRule type="expression" dxfId="667" priority="8">
      <formula>$P$22=1</formula>
    </cfRule>
  </conditionalFormatting>
  <conditionalFormatting sqref="A23:L23">
    <cfRule type="expression" dxfId="666" priority="7">
      <formula>$P$23=1</formula>
    </cfRule>
  </conditionalFormatting>
  <conditionalFormatting sqref="A24:L24">
    <cfRule type="expression" dxfId="665" priority="6">
      <formula>$P$24=1</formula>
    </cfRule>
  </conditionalFormatting>
  <conditionalFormatting sqref="A25:L25">
    <cfRule type="expression" dxfId="664" priority="5">
      <formula>$P$25=1</formula>
    </cfRule>
  </conditionalFormatting>
  <conditionalFormatting sqref="A26:L26">
    <cfRule type="expression" dxfId="663" priority="4">
      <formula>$P$26=1</formula>
    </cfRule>
  </conditionalFormatting>
  <conditionalFormatting sqref="A27:L27">
    <cfRule type="expression" dxfId="662" priority="3">
      <formula>$P$27=1</formula>
    </cfRule>
  </conditionalFormatting>
  <conditionalFormatting sqref="A28:L28">
    <cfRule type="expression" dxfId="661" priority="2">
      <formula>$P$28=1</formula>
    </cfRule>
  </conditionalFormatting>
  <conditionalFormatting sqref="A29:L29">
    <cfRule type="expression" dxfId="660" priority="1">
      <formula>$P$29=1</formula>
    </cfRule>
  </conditionalFormatting>
  <dataValidations count="10">
    <dataValidation type="custom" showInputMessage="1" showErrorMessage="1" errorTitle="CIG MANCANTE" error="CIG MANCANTE_x000a_(compilare colonna a destra)" sqref="L15:L29" xr:uid="{6301889F-C8A8-42A5-8351-E85C291B0D53}">
      <formula1>$M15&lt;&gt;"COMPILARE"</formula1>
    </dataValidation>
    <dataValidation type="list" allowBlank="1" showInputMessage="1" showErrorMessage="1" sqref="H15:H29" xr:uid="{0ED67C4F-8F8C-44DD-9D33-ABB06FE4B336}">
      <formula1>INDIRECT(G15)</formula1>
    </dataValidation>
    <dataValidation type="list" errorStyle="information" allowBlank="1" showInputMessage="1" showErrorMessage="1" sqref="C15:C29" xr:uid="{5653D0C3-DE55-43EF-8481-1F9175A3A405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E7E7665-71E1-45DD-B343-7857E718B638}"/>
    <dataValidation type="list" allowBlank="1" showInputMessage="1" showErrorMessage="1" prompt="Se l'intervento è allocato su più annualità indicare quali nel campo &quot;Note particolari&quot;" sqref="K31:K40" xr:uid="{5A9EBF90-F4C3-43D8-9ED7-48D80CC6401C}">
      <formula1>"0,1"</formula1>
    </dataValidation>
    <dataValidation allowBlank="1" showInputMessage="1" showErrorMessage="1" prompt="Importo totale dell'itero intervento proposto (totale per riga, netto IVA)" sqref="L31:L40" xr:uid="{3919F143-8EE4-446A-A037-680CF783FEF1}"/>
    <dataValidation allowBlank="1" showInputMessage="1" showErrorMessage="1" prompt="Se l'investimento è spalmato su più annualità inserire il valore allocato nell'anno in esame e sul quale si chiede la quota di contributo." sqref="S31:S40" xr:uid="{3B62639A-C7FA-46E4-BC80-10E6CC40917D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846904C-3FDE-4973-9A88-F0B3F2CD8E89}">
      <formula1>H31="Colonnine di ricarica autobus elettrici e relativi apparati"</formula1>
    </dataValidation>
    <dataValidation type="list" allowBlank="1" showInputMessage="1" showErrorMessage="1" sqref="W15:DZ29 W31:DZ40" xr:uid="{CF1233C9-C70B-4209-8E6C-22E8982C84A7}">
      <formula1>"1,2,3"</formula1>
    </dataValidation>
    <dataValidation type="list" allowBlank="1" showInputMessage="1" showErrorMessage="1" sqref="C31:C40 F31:G40 I15:K29 J31:J40 B15:B29 O15:Q29 O31:Q40" xr:uid="{3D71A894-D6D3-4496-9A42-A84894E79635}">
      <formula1>"0,1"</formula1>
    </dataValidation>
  </dataValidations>
  <hyperlinks>
    <hyperlink ref="H5" location="QUADRO!A1" display="torna al QUADRO iniziale degli investimenti" xr:uid="{D57E8B72-BF95-4E35-AF02-D891F093D31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0989352-DE1F-44C2-B581-DD9A29040C6C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677CFA94-F322-4275-8652-036AA358F334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A99415EE-A2DF-403A-97A6-479CB0C9DE2E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D23FB53B-C4E5-4EA1-908D-6C7688EBBC91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54E67FA8-5009-4AC7-913A-89968932634E}">
          <x14:formula1>
            <xm:f>Aziende!$A$3:$A$197</xm:f>
          </x14:formula1>
          <xm:sqref>B2</xm:sqref>
        </x14:dataValidation>
        <x14:dataValidation type="list" allowBlank="1" showInputMessage="1" showErrorMessage="1" xr:uid="{DCA9DE18-7EC9-419F-8B2F-63BD13115DCE}">
          <x14:formula1>
            <xm:f>Aziende!$C$3:$C$7</xm:f>
          </x14:formula1>
          <xm:sqref>B3</xm:sqref>
        </x14:dataValidation>
        <x14:dataValidation type="list" allowBlank="1" showInputMessage="1" showErrorMessage="1" xr:uid="{86494334-98F2-4CA1-BE4D-6ED80A6E5421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C45EFE7-AB83-4A4A-92DC-3EA71D7E8064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824357A1-CBE9-4A22-B9BD-8A6654231F82}">
          <x14:formula1>
            <xm:f>Aziende!$E$3:$E$12</xm:f>
          </x14:formula1>
          <xm:sqref>B5:C5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BAD-EE4F-4252-B828-43A3B171893A}">
  <sheetPr>
    <tabColor rgb="FF00B0F0"/>
    <pageSetUpPr fitToPage="1"/>
  </sheetPr>
  <dimension ref="A1:FJ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09" t="s">
        <v>1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66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09">
        <v>2027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81/2020 - PSNMS_2027_MC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498">
        <f>VLOOKUP($B$6,'Assegnazione fondi'!$D$2:$G$242,3,FALSE)</f>
        <v>1191869.5142774573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10">
        <f>VLOOKUP($B$6,'Assegnazione fondi'!$D$2:$G$242,4,FALSE)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66" ht="39.75" customHeight="1" x14ac:dyDescent="0.25">
      <c r="A9" s="429" t="s">
        <v>2106</v>
      </c>
      <c r="B9" s="498">
        <f>'DM 81_2026'!F10</f>
        <v>1780870.9688933287</v>
      </c>
      <c r="C9" s="498"/>
      <c r="D9" s="534" t="s">
        <v>2117</v>
      </c>
      <c r="E9" s="535"/>
      <c r="F9" s="323">
        <f>'DM 81_2023'!F10</f>
        <v>2770243.6916030091</v>
      </c>
      <c r="G9" s="445">
        <f>SUMIF(R15:R29,"Gasolio",T15:T29)</f>
        <v>0</v>
      </c>
      <c r="H9" s="446" t="s">
        <v>2165</v>
      </c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2972740.4831707859</v>
      </c>
      <c r="G10" s="270"/>
      <c r="H10" s="111"/>
    </row>
    <row r="11" spans="1:166" ht="15.75" thickBot="1" x14ac:dyDescent="0.3"/>
    <row r="12" spans="1:166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  <c r="EB12" s="525"/>
      <c r="EC12" s="525"/>
      <c r="ED12" s="525"/>
      <c r="EE12" s="525"/>
      <c r="EF12" s="525"/>
      <c r="EG12" s="525"/>
      <c r="EH12" s="525"/>
      <c r="EI12" s="525"/>
      <c r="EJ12" s="525"/>
      <c r="EK12" s="525"/>
      <c r="EL12" s="525"/>
      <c r="EM12" s="525"/>
      <c r="EN12" s="525"/>
      <c r="EO12" s="525"/>
      <c r="EP12" s="525"/>
      <c r="EQ12" s="525"/>
      <c r="ER12" s="525"/>
      <c r="ES12" s="525"/>
      <c r="ET12" s="525"/>
      <c r="EU12" s="525"/>
      <c r="EV12" s="525"/>
      <c r="EW12" s="525"/>
      <c r="EX12" s="525"/>
      <c r="EY12" s="525"/>
      <c r="EZ12" s="525"/>
      <c r="FA12" s="525"/>
      <c r="FB12" s="525"/>
      <c r="FC12" s="525"/>
      <c r="FD12" s="525"/>
      <c r="FE12" s="525"/>
      <c r="FF12" s="525"/>
      <c r="FG12" s="525"/>
      <c r="FH12" s="525"/>
      <c r="FI12" s="525"/>
      <c r="FJ12" s="526"/>
    </row>
    <row r="13" spans="1:166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  <c r="EA13" s="521">
        <v>2027</v>
      </c>
      <c r="EB13" s="521"/>
      <c r="EC13" s="521"/>
      <c r="ED13" s="521"/>
      <c r="EE13" s="521"/>
      <c r="EF13" s="521"/>
      <c r="EG13" s="521"/>
      <c r="EH13" s="521"/>
      <c r="EI13" s="521"/>
      <c r="EJ13" s="521"/>
      <c r="EK13" s="521"/>
      <c r="EL13" s="521"/>
      <c r="EM13" s="521">
        <v>2028</v>
      </c>
      <c r="EN13" s="521"/>
      <c r="EO13" s="521"/>
      <c r="EP13" s="521"/>
      <c r="EQ13" s="521"/>
      <c r="ER13" s="521"/>
      <c r="ES13" s="521"/>
      <c r="ET13" s="521"/>
      <c r="EU13" s="521"/>
      <c r="EV13" s="521"/>
      <c r="EW13" s="521"/>
      <c r="EX13" s="521"/>
      <c r="EY13" s="521">
        <v>2029</v>
      </c>
      <c r="EZ13" s="521"/>
      <c r="FA13" s="521"/>
      <c r="FB13" s="521"/>
      <c r="FC13" s="521"/>
      <c r="FD13" s="521"/>
      <c r="FE13" s="521"/>
      <c r="FF13" s="521"/>
      <c r="FG13" s="521"/>
      <c r="FH13" s="521"/>
      <c r="FI13" s="521"/>
      <c r="FJ13" s="521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8"/>
      <c r="EA30" s="528"/>
      <c r="EB30" s="528"/>
      <c r="EC30" s="528"/>
      <c r="ED30" s="528"/>
      <c r="EE30" s="528"/>
      <c r="EF30" s="528"/>
      <c r="EG30" s="528"/>
      <c r="EH30" s="528"/>
      <c r="EI30" s="528"/>
      <c r="EJ30" s="528"/>
      <c r="EK30" s="528"/>
      <c r="EL30" s="528"/>
      <c r="EM30" s="528"/>
      <c r="EN30" s="528"/>
      <c r="EO30" s="528"/>
      <c r="EP30" s="528"/>
      <c r="EQ30" s="528"/>
      <c r="ER30" s="528"/>
      <c r="ES30" s="528"/>
      <c r="ET30" s="528"/>
      <c r="EU30" s="528"/>
      <c r="EV30" s="528"/>
      <c r="EW30" s="528"/>
      <c r="EX30" s="528"/>
      <c r="EY30" s="528"/>
      <c r="EZ30" s="528"/>
      <c r="FA30" s="528"/>
      <c r="FB30" s="528"/>
      <c r="FC30" s="528"/>
      <c r="FD30" s="528"/>
      <c r="FE30" s="528"/>
      <c r="FF30" s="528"/>
      <c r="FG30" s="528"/>
      <c r="FH30" s="528"/>
      <c r="FI30" s="528"/>
      <c r="FJ30" s="529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9">
    <mergeCell ref="EA13:EL13"/>
    <mergeCell ref="EM13:EX13"/>
    <mergeCell ref="EY13:FJ13"/>
    <mergeCell ref="V30:FJ30"/>
    <mergeCell ref="V12:FJ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</mergeCells>
  <conditionalFormatting sqref="B13">
    <cfRule type="cellIs" dxfId="659" priority="36" operator="greaterThan">
      <formula>#REF!</formula>
    </cfRule>
  </conditionalFormatting>
  <conditionalFormatting sqref="M15:N29">
    <cfRule type="containsText" dxfId="658" priority="29" operator="containsText" text="COMPILARE">
      <formula>NOT(ISERROR(SEARCH("COMPILARE",M15)))</formula>
    </cfRule>
  </conditionalFormatting>
  <conditionalFormatting sqref="W15:DZ29">
    <cfRule type="cellIs" dxfId="657" priority="33" operator="equal">
      <formula>3</formula>
    </cfRule>
    <cfRule type="cellIs" dxfId="656" priority="34" operator="equal">
      <formula>2</formula>
    </cfRule>
    <cfRule type="cellIs" dxfId="655" priority="35" operator="equal">
      <formula>1</formula>
    </cfRule>
  </conditionalFormatting>
  <conditionalFormatting sqref="W31:DZ40">
    <cfRule type="cellIs" dxfId="654" priority="30" operator="equal">
      <formula>3</formula>
    </cfRule>
    <cfRule type="cellIs" dxfId="653" priority="31" operator="equal">
      <formula>2</formula>
    </cfRule>
    <cfRule type="cellIs" dxfId="652" priority="32" operator="equal">
      <formula>1</formula>
    </cfRule>
  </conditionalFormatting>
  <conditionalFormatting sqref="J16:J17">
    <cfRule type="cellIs" dxfId="651" priority="28" operator="equal">
      <formula>$O$14="Metano"</formula>
    </cfRule>
  </conditionalFormatting>
  <conditionalFormatting sqref="A15:L15">
    <cfRule type="expression" dxfId="650" priority="27">
      <formula>$P$15=1</formula>
    </cfRule>
  </conditionalFormatting>
  <conditionalFormatting sqref="A16:L16">
    <cfRule type="expression" dxfId="649" priority="26">
      <formula>$P$16=1</formula>
    </cfRule>
  </conditionalFormatting>
  <conditionalFormatting sqref="A17:L17">
    <cfRule type="expression" dxfId="648" priority="25">
      <formula>$P$17=1</formula>
    </cfRule>
  </conditionalFormatting>
  <conditionalFormatting sqref="A18:L18">
    <cfRule type="expression" dxfId="647" priority="24">
      <formula>$P$18=1</formula>
    </cfRule>
  </conditionalFormatting>
  <conditionalFormatting sqref="A19:L19">
    <cfRule type="expression" dxfId="646" priority="23">
      <formula>$P$19=1</formula>
    </cfRule>
  </conditionalFormatting>
  <conditionalFormatting sqref="A20:L20">
    <cfRule type="expression" dxfId="645" priority="22">
      <formula>$P$20=1</formula>
    </cfRule>
  </conditionalFormatting>
  <conditionalFormatting sqref="A21:L21">
    <cfRule type="expression" dxfId="644" priority="21">
      <formula>$P$21=1</formula>
    </cfRule>
  </conditionalFormatting>
  <conditionalFormatting sqref="A22:L22">
    <cfRule type="expression" dxfId="643" priority="20">
      <formula>$P$22=1</formula>
    </cfRule>
  </conditionalFormatting>
  <conditionalFormatting sqref="A23:L23">
    <cfRule type="expression" dxfId="642" priority="19">
      <formula>$P$23=1</formula>
    </cfRule>
  </conditionalFormatting>
  <conditionalFormatting sqref="A24:L24">
    <cfRule type="expression" dxfId="641" priority="18">
      <formula>$P$24=1</formula>
    </cfRule>
  </conditionalFormatting>
  <conditionalFormatting sqref="A25:L25">
    <cfRule type="expression" dxfId="640" priority="17">
      <formula>$P$25=1</formula>
    </cfRule>
  </conditionalFormatting>
  <conditionalFormatting sqref="A26:L26">
    <cfRule type="expression" dxfId="639" priority="16">
      <formula>$P$26=1</formula>
    </cfRule>
  </conditionalFormatting>
  <conditionalFormatting sqref="A27:L27">
    <cfRule type="expression" dxfId="638" priority="15">
      <formula>$P$27=1</formula>
    </cfRule>
  </conditionalFormatting>
  <conditionalFormatting sqref="A28:L28">
    <cfRule type="expression" dxfId="637" priority="14">
      <formula>$P$28=1</formula>
    </cfRule>
  </conditionalFormatting>
  <conditionalFormatting sqref="A29:L29">
    <cfRule type="expression" dxfId="636" priority="13">
      <formula>$P$29=1</formula>
    </cfRule>
  </conditionalFormatting>
  <conditionalFormatting sqref="EA15:FJ29">
    <cfRule type="cellIs" dxfId="635" priority="10" operator="equal">
      <formula>3</formula>
    </cfRule>
    <cfRule type="cellIs" dxfId="634" priority="11" operator="equal">
      <formula>2</formula>
    </cfRule>
    <cfRule type="cellIs" dxfId="633" priority="12" operator="equal">
      <formula>1</formula>
    </cfRule>
  </conditionalFormatting>
  <conditionalFormatting sqref="EA31:EL40">
    <cfRule type="cellIs" dxfId="632" priority="7" operator="equal">
      <formula>3</formula>
    </cfRule>
    <cfRule type="cellIs" dxfId="631" priority="8" operator="equal">
      <formula>2</formula>
    </cfRule>
    <cfRule type="cellIs" dxfId="630" priority="9" operator="equal">
      <formula>1</formula>
    </cfRule>
  </conditionalFormatting>
  <conditionalFormatting sqref="EM31:EX40">
    <cfRule type="cellIs" dxfId="629" priority="4" operator="equal">
      <formula>3</formula>
    </cfRule>
    <cfRule type="cellIs" dxfId="628" priority="5" operator="equal">
      <formula>2</formula>
    </cfRule>
    <cfRule type="cellIs" dxfId="627" priority="6" operator="equal">
      <formula>1</formula>
    </cfRule>
  </conditionalFormatting>
  <conditionalFormatting sqref="EY31:FJ40">
    <cfRule type="cellIs" dxfId="626" priority="1" operator="equal">
      <formula>3</formula>
    </cfRule>
    <cfRule type="cellIs" dxfId="625" priority="2" operator="equal">
      <formula>2</formula>
    </cfRule>
    <cfRule type="cellIs" dxfId="624" priority="3" operator="equal">
      <formula>1</formula>
    </cfRule>
  </conditionalFormatting>
  <dataValidations count="10">
    <dataValidation type="list" allowBlank="1" showInputMessage="1" showErrorMessage="1" sqref="C31:C40 F31:G40 I15:K29 J31:J40 B15:B29 O15:Q29 O31:Q40" xr:uid="{C90C0DB5-CBA3-4D86-9CAF-8478C5E88639}">
      <formula1>"0,1"</formula1>
    </dataValidation>
    <dataValidation type="list" allowBlank="1" showInputMessage="1" showErrorMessage="1" sqref="W15:FJ29 W31:FJ40" xr:uid="{573C9FFF-4BA0-4C80-832F-016AECFDB298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F3F9C293-7595-421B-AD37-1B444A33EFA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4031672F-A084-4589-948A-F5B47413CE6B}"/>
    <dataValidation allowBlank="1" showInputMessage="1" showErrorMessage="1" prompt="Importo totale dell'itero intervento proposto (totale per riga, netto IVA)" sqref="L31:L40" xr:uid="{CBB3C278-5433-4DD4-8167-10B0ED471823}"/>
    <dataValidation type="list" allowBlank="1" showInputMessage="1" showErrorMessage="1" prompt="Se l'intervento è allocato su più annualità indicare quali nel campo &quot;Note particolari&quot;" sqref="K31:K40" xr:uid="{5251CD28-EC3C-4200-B99B-A644E0436DCB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3AAA9FB7-FE6E-4381-9908-7554E1336364}"/>
    <dataValidation type="list" errorStyle="information" allowBlank="1" showInputMessage="1" showErrorMessage="1" sqref="C15:C29" xr:uid="{59353565-8588-4157-AE07-4D770243232B}">
      <formula1>"0,1"</formula1>
    </dataValidation>
    <dataValidation type="list" allowBlank="1" showInputMessage="1" showErrorMessage="1" sqref="H15:H29" xr:uid="{A21E4E0C-E2EF-4D11-914B-7C3E05AA8A04}">
      <formula1>INDIRECT(G15)</formula1>
    </dataValidation>
    <dataValidation type="custom" showInputMessage="1" showErrorMessage="1" errorTitle="CIG MANCANTE" error="CIG MANCANTE_x000a_(compilare colonna a destra)" sqref="L15:L29" xr:uid="{AF3F60E8-D298-4AAA-A2FC-A5EBEE85DBE3}">
      <formula1>$M15&lt;&gt;"COMPILARE"</formula1>
    </dataValidation>
  </dataValidations>
  <hyperlinks>
    <hyperlink ref="H5" location="QUADRO!A1" display="torna al QUADRO iniziale degli investimenti" xr:uid="{61B2CEF0-CFAC-42DB-835D-0068949CCEDA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13B13E5A-D97F-4873-854C-3C5BA69249BC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E6EC4689-0241-4DFA-B4B4-499312FEAC70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D0131915-C0A6-40CD-87D3-B672B26711B6}">
          <x14:formula1>
            <xm:f>Aziende!$C$3:$C$7</xm:f>
          </x14:formula1>
          <xm:sqref>B3</xm:sqref>
        </x14:dataValidation>
        <x14:dataValidation type="list" allowBlank="1" showInputMessage="1" showErrorMessage="1" xr:uid="{623938B1-F349-4928-BB1A-52416C91B548}">
          <x14:formula1>
            <xm:f>Aziende!$A$3:$A$197</xm:f>
          </x14:formula1>
          <xm:sqref>B2</xm:sqref>
        </x14:dataValidation>
        <x14:dataValidation type="list" allowBlank="1" showInputMessage="1" showErrorMessage="1" xr:uid="{0EBE7D38-D216-48ED-87CB-E9307AD8363A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EF81C641-16FA-46F6-918B-C3ACA672133E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FBDC3147-7FD1-4328-B3E2-5361CC09358C}">
          <x14:formula1>
            <xm:f>Targhe!$D$2:$D$1228</xm:f>
          </x14:formula1>
          <xm:sqref>D15:D29</xm:sqref>
        </x14:dataValidation>
        <x14:dataValidation type="list" allowBlank="1" showInputMessage="1" showErrorMessage="1" xr:uid="{F81DCA9F-60A9-46EC-BA0C-1029F690D031}">
          <x14:formula1>
            <xm:f>DGRtetto!$B$2:$B$5</xm:f>
          </x14:formula1>
          <xm:sqref>G15:G29</xm:sqref>
        </x14:dataValidation>
        <x14:dataValidation type="list" allowBlank="1" showInputMessage="1" showErrorMessage="1" xr:uid="{4440C14A-7DAF-40F6-B329-92EF1B2B5602}">
          <x14:formula1>
            <xm:f>Aziende!$E$3:$E$14</xm:f>
          </x14:formula1>
          <xm:sqref>B5:C5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35D5C-C616-4A57-B62C-CC0F8B26D30C}">
  <sheetPr>
    <tabColor rgb="FF00B0F0"/>
    <pageSetUpPr fitToPage="1"/>
  </sheetPr>
  <dimension ref="A1:FJ43"/>
  <sheetViews>
    <sheetView showGridLines="0" topLeftCell="K4" zoomScale="75" zoomScaleNormal="75" workbookViewId="0">
      <selection activeCell="T15" sqref="T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6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06" t="s">
        <v>2024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66" ht="33" customHeight="1" thickBot="1" x14ac:dyDescent="0.3">
      <c r="A4" s="121" t="s">
        <v>51</v>
      </c>
      <c r="B4" s="509" t="s">
        <v>100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09">
        <v>2028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66" ht="0.75" customHeight="1" x14ac:dyDescent="0.3">
      <c r="A6" s="122" t="s">
        <v>38</v>
      </c>
      <c r="B6" s="115" t="str">
        <f>B4&amp;"_"&amp;B5&amp;"_"&amp;B3</f>
        <v>DM 81/2020 - PSNMS_2028_FM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498">
        <f>VLOOKUP($B$6,'Assegnazione fondi'!$D$2:$G$242,3,FALSE)</f>
        <v>593623.65629777627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66" ht="27.4" customHeight="1" x14ac:dyDescent="0.25">
      <c r="A8" s="121" t="s">
        <v>40</v>
      </c>
      <c r="B8" s="510">
        <f>VLOOKUP($B$6,'Assegnazione fondi'!$D$2:$G$242,4,FALSE)</f>
        <v>0.8</v>
      </c>
      <c r="C8" s="510"/>
      <c r="D8" s="511" t="s">
        <v>231</v>
      </c>
      <c r="E8" s="511"/>
      <c r="F8" s="441">
        <f>B41+C41</f>
        <v>0</v>
      </c>
      <c r="G8" s="445">
        <f>VLOOKUP($B$6,'Assegnazione fondi'!$D$2:$H$242,5,FALSE)</f>
        <v>742029.58</v>
      </c>
      <c r="H8" s="447" t="s">
        <v>2164</v>
      </c>
    </row>
    <row r="9" spans="1:166" ht="39.75" customHeight="1" x14ac:dyDescent="0.25">
      <c r="A9" s="433" t="s">
        <v>2106</v>
      </c>
      <c r="B9" s="498">
        <f>'DM 81_2027'!F10</f>
        <v>2972740.4831707859</v>
      </c>
      <c r="C9" s="498"/>
      <c r="D9" s="534" t="s">
        <v>2117</v>
      </c>
      <c r="E9" s="535"/>
      <c r="F9" s="442">
        <f>'DM 81_2023'!F10</f>
        <v>2770243.6916030091</v>
      </c>
      <c r="G9" s="445">
        <f>SUMIF(R15:R29,"Gasolio",T15:T29)+'DM 81_2027'!G9+'DM 81_2026'!G9+'DM 81_2025'!G9+'DM 81_2024'!G9</f>
        <v>0</v>
      </c>
      <c r="H9" s="446" t="s">
        <v>2163</v>
      </c>
    </row>
    <row r="10" spans="1:166" ht="37.5" customHeight="1" x14ac:dyDescent="0.25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443">
        <f>+TOTIMP-F7+B9</f>
        <v>3566364.1394685623</v>
      </c>
      <c r="G10" s="444">
        <f>G8-G9</f>
        <v>742029.58</v>
      </c>
      <c r="H10" s="446" t="s">
        <v>2162</v>
      </c>
    </row>
    <row r="11" spans="1:166" ht="15.75" thickBot="1" x14ac:dyDescent="0.3"/>
    <row r="12" spans="1:166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  <c r="EB12" s="525"/>
      <c r="EC12" s="525"/>
      <c r="ED12" s="525"/>
      <c r="EE12" s="525"/>
      <c r="EF12" s="525"/>
      <c r="EG12" s="525"/>
      <c r="EH12" s="525"/>
      <c r="EI12" s="525"/>
      <c r="EJ12" s="525"/>
      <c r="EK12" s="525"/>
      <c r="EL12" s="525"/>
      <c r="EM12" s="525"/>
      <c r="EN12" s="525"/>
      <c r="EO12" s="525"/>
      <c r="EP12" s="525"/>
      <c r="EQ12" s="525"/>
      <c r="ER12" s="525"/>
      <c r="ES12" s="525"/>
      <c r="ET12" s="525"/>
      <c r="EU12" s="525"/>
      <c r="EV12" s="525"/>
      <c r="EW12" s="525"/>
      <c r="EX12" s="525"/>
      <c r="EY12" s="525"/>
      <c r="EZ12" s="525"/>
      <c r="FA12" s="525"/>
      <c r="FB12" s="525"/>
      <c r="FC12" s="525"/>
      <c r="FD12" s="525"/>
      <c r="FE12" s="525"/>
      <c r="FF12" s="525"/>
      <c r="FG12" s="525"/>
      <c r="FH12" s="525"/>
      <c r="FI12" s="525"/>
      <c r="FJ12" s="526"/>
    </row>
    <row r="13" spans="1:166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  <c r="EA13" s="521">
        <v>2027</v>
      </c>
      <c r="EB13" s="521"/>
      <c r="EC13" s="521"/>
      <c r="ED13" s="521"/>
      <c r="EE13" s="521"/>
      <c r="EF13" s="521"/>
      <c r="EG13" s="521"/>
      <c r="EH13" s="521"/>
      <c r="EI13" s="521"/>
      <c r="EJ13" s="521"/>
      <c r="EK13" s="521"/>
      <c r="EL13" s="521"/>
      <c r="EM13" s="521">
        <v>2028</v>
      </c>
      <c r="EN13" s="521"/>
      <c r="EO13" s="521"/>
      <c r="EP13" s="521"/>
      <c r="EQ13" s="521"/>
      <c r="ER13" s="521"/>
      <c r="ES13" s="521"/>
      <c r="ET13" s="521"/>
      <c r="EU13" s="521"/>
      <c r="EV13" s="521"/>
      <c r="EW13" s="521"/>
      <c r="EX13" s="521"/>
      <c r="EY13" s="521">
        <v>2029</v>
      </c>
      <c r="EZ13" s="521"/>
      <c r="FA13" s="521"/>
      <c r="FB13" s="521"/>
      <c r="FC13" s="521"/>
      <c r="FD13" s="521"/>
      <c r="FE13" s="521"/>
      <c r="FF13" s="521"/>
      <c r="FG13" s="521"/>
      <c r="FH13" s="521"/>
      <c r="FI13" s="521"/>
      <c r="FJ13" s="521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4"/>
      <c r="D15" s="37"/>
      <c r="E15" s="37"/>
      <c r="F15" s="38"/>
      <c r="G15" s="38"/>
      <c r="H15" s="435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4"/>
      <c r="D16" s="37"/>
      <c r="E16" s="37"/>
      <c r="F16" s="38"/>
      <c r="G16" s="38"/>
      <c r="H16" s="4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4"/>
      <c r="D17" s="37"/>
      <c r="E17" s="37"/>
      <c r="F17" s="38"/>
      <c r="G17" s="38"/>
      <c r="H17" s="4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4"/>
      <c r="D18" s="37"/>
      <c r="E18" s="37"/>
      <c r="F18" s="38"/>
      <c r="G18" s="38"/>
      <c r="H18" s="4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4"/>
      <c r="D19" s="37"/>
      <c r="E19" s="37"/>
      <c r="F19" s="38"/>
      <c r="G19" s="38"/>
      <c r="H19" s="4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4"/>
      <c r="D20" s="37"/>
      <c r="E20" s="37"/>
      <c r="F20" s="38"/>
      <c r="G20" s="38"/>
      <c r="H20" s="4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4"/>
      <c r="D21" s="37"/>
      <c r="E21" s="37"/>
      <c r="F21" s="38"/>
      <c r="G21" s="38"/>
      <c r="H21" s="4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4"/>
      <c r="D22" s="37"/>
      <c r="E22" s="37"/>
      <c r="F22" s="38"/>
      <c r="G22" s="38"/>
      <c r="H22" s="4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4"/>
      <c r="D23" s="37"/>
      <c r="E23" s="37"/>
      <c r="F23" s="38"/>
      <c r="G23" s="38"/>
      <c r="H23" s="4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4"/>
      <c r="D24" s="37"/>
      <c r="E24" s="37"/>
      <c r="F24" s="38"/>
      <c r="G24" s="38"/>
      <c r="H24" s="4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4"/>
      <c r="D25" s="37"/>
      <c r="E25" s="37"/>
      <c r="F25" s="38"/>
      <c r="G25" s="38"/>
      <c r="H25" s="4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4"/>
      <c r="D26" s="37"/>
      <c r="E26" s="37"/>
      <c r="F26" s="38"/>
      <c r="G26" s="38"/>
      <c r="H26" s="4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4"/>
      <c r="D27" s="37"/>
      <c r="E27" s="37"/>
      <c r="F27" s="38"/>
      <c r="G27" s="38"/>
      <c r="H27" s="4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4"/>
      <c r="D28" s="37"/>
      <c r="E28" s="37"/>
      <c r="F28" s="38"/>
      <c r="G28" s="38"/>
      <c r="H28" s="4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4"/>
      <c r="D29" s="37"/>
      <c r="E29" s="37"/>
      <c r="F29" s="38"/>
      <c r="G29" s="38"/>
      <c r="H29" s="4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8"/>
      <c r="EA30" s="528"/>
      <c r="EB30" s="528"/>
      <c r="EC30" s="528"/>
      <c r="ED30" s="528"/>
      <c r="EE30" s="528"/>
      <c r="EF30" s="528"/>
      <c r="EG30" s="528"/>
      <c r="EH30" s="528"/>
      <c r="EI30" s="528"/>
      <c r="EJ30" s="528"/>
      <c r="EK30" s="528"/>
      <c r="EL30" s="528"/>
      <c r="EM30" s="528"/>
      <c r="EN30" s="528"/>
      <c r="EO30" s="528"/>
      <c r="EP30" s="528"/>
      <c r="EQ30" s="528"/>
      <c r="ER30" s="528"/>
      <c r="ES30" s="528"/>
      <c r="ET30" s="528"/>
      <c r="EU30" s="528"/>
      <c r="EV30" s="528"/>
      <c r="EW30" s="528"/>
      <c r="EX30" s="528"/>
      <c r="EY30" s="528"/>
      <c r="EZ30" s="528"/>
      <c r="FA30" s="528"/>
      <c r="FB30" s="528"/>
      <c r="FC30" s="528"/>
      <c r="FD30" s="528"/>
      <c r="FE30" s="528"/>
      <c r="FF30" s="528"/>
      <c r="FG30" s="528"/>
      <c r="FH30" s="528"/>
      <c r="FI30" s="528"/>
      <c r="FJ30" s="529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3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3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/>
      <c r="M33" s="82" t="str">
        <f t="shared" si="5"/>
        <v/>
      </c>
      <c r="N33" s="82"/>
      <c r="O33" s="35"/>
      <c r="P33" s="35"/>
      <c r="Q33" s="35"/>
      <c r="R33" s="142"/>
      <c r="S33" s="139"/>
      <c r="T33" s="140">
        <f t="shared" si="3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3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3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3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3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3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3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3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9"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623" priority="32" operator="greaterThan">
      <formula>#REF!</formula>
    </cfRule>
  </conditionalFormatting>
  <conditionalFormatting sqref="M15:N29">
    <cfRule type="containsText" dxfId="622" priority="25" operator="containsText" text="COMPILARE">
      <formula>NOT(ISERROR(SEARCH("COMPILARE",M15)))</formula>
    </cfRule>
  </conditionalFormatting>
  <conditionalFormatting sqref="W15:DZ29">
    <cfRule type="cellIs" dxfId="621" priority="29" operator="equal">
      <formula>3</formula>
    </cfRule>
    <cfRule type="cellIs" dxfId="620" priority="30" operator="equal">
      <formula>2</formula>
    </cfRule>
    <cfRule type="cellIs" dxfId="619" priority="31" operator="equal">
      <formula>1</formula>
    </cfRule>
  </conditionalFormatting>
  <conditionalFormatting sqref="W31:DZ40">
    <cfRule type="cellIs" dxfId="618" priority="26" operator="equal">
      <formula>3</formula>
    </cfRule>
    <cfRule type="cellIs" dxfId="617" priority="27" operator="equal">
      <formula>2</formula>
    </cfRule>
    <cfRule type="cellIs" dxfId="616" priority="28" operator="equal">
      <formula>1</formula>
    </cfRule>
  </conditionalFormatting>
  <conditionalFormatting sqref="J16:J17">
    <cfRule type="cellIs" dxfId="615" priority="24" operator="equal">
      <formula>$O$14="Metano"</formula>
    </cfRule>
  </conditionalFormatting>
  <conditionalFormatting sqref="A15:L15">
    <cfRule type="expression" dxfId="614" priority="23">
      <formula>$P$15=1</formula>
    </cfRule>
  </conditionalFormatting>
  <conditionalFormatting sqref="A16:L16">
    <cfRule type="expression" dxfId="613" priority="22">
      <formula>$P$16=1</formula>
    </cfRule>
  </conditionalFormatting>
  <conditionalFormatting sqref="A17:L17">
    <cfRule type="expression" dxfId="612" priority="21">
      <formula>$P$17=1</formula>
    </cfRule>
  </conditionalFormatting>
  <conditionalFormatting sqref="A18:L18">
    <cfRule type="expression" dxfId="611" priority="20">
      <formula>$P$18=1</formula>
    </cfRule>
  </conditionalFormatting>
  <conditionalFormatting sqref="A19:L19">
    <cfRule type="expression" dxfId="610" priority="19">
      <formula>$P$19=1</formula>
    </cfRule>
  </conditionalFormatting>
  <conditionalFormatting sqref="A20:L20">
    <cfRule type="expression" dxfId="609" priority="18">
      <formula>$P$20=1</formula>
    </cfRule>
  </conditionalFormatting>
  <conditionalFormatting sqref="A21:L21">
    <cfRule type="expression" dxfId="608" priority="17">
      <formula>$P$21=1</formula>
    </cfRule>
  </conditionalFormatting>
  <conditionalFormatting sqref="A22:L22">
    <cfRule type="expression" dxfId="607" priority="16">
      <formula>$P$22=1</formula>
    </cfRule>
  </conditionalFormatting>
  <conditionalFormatting sqref="A23:L23">
    <cfRule type="expression" dxfId="606" priority="15">
      <formula>$P$23=1</formula>
    </cfRule>
  </conditionalFormatting>
  <conditionalFormatting sqref="A24:L24">
    <cfRule type="expression" dxfId="605" priority="14">
      <formula>$P$24=1</formula>
    </cfRule>
  </conditionalFormatting>
  <conditionalFormatting sqref="A25:L25">
    <cfRule type="expression" dxfId="604" priority="13">
      <formula>$P$25=1</formula>
    </cfRule>
  </conditionalFormatting>
  <conditionalFormatting sqref="A26:L26">
    <cfRule type="expression" dxfId="603" priority="12">
      <formula>$P$26=1</formula>
    </cfRule>
  </conditionalFormatting>
  <conditionalFormatting sqref="A27:L27">
    <cfRule type="expression" dxfId="602" priority="11">
      <formula>$P$27=1</formula>
    </cfRule>
  </conditionalFormatting>
  <conditionalFormatting sqref="A28:L28">
    <cfRule type="expression" dxfId="601" priority="10">
      <formula>$P$28=1</formula>
    </cfRule>
  </conditionalFormatting>
  <conditionalFormatting sqref="A29:L29">
    <cfRule type="expression" dxfId="600" priority="9">
      <formula>$P$29=1</formula>
    </cfRule>
  </conditionalFormatting>
  <conditionalFormatting sqref="G10">
    <cfRule type="cellIs" dxfId="599" priority="7" operator="greaterThan">
      <formula>0</formula>
    </cfRule>
    <cfRule type="cellIs" dxfId="598" priority="8" operator="lessThan">
      <formula>0</formula>
    </cfRule>
  </conditionalFormatting>
  <conditionalFormatting sqref="EA15:FJ29">
    <cfRule type="cellIs" dxfId="597" priority="4" operator="equal">
      <formula>3</formula>
    </cfRule>
    <cfRule type="cellIs" dxfId="596" priority="5" operator="equal">
      <formula>2</formula>
    </cfRule>
    <cfRule type="cellIs" dxfId="595" priority="6" operator="equal">
      <formula>1</formula>
    </cfRule>
  </conditionalFormatting>
  <conditionalFormatting sqref="EA31:FJ40">
    <cfRule type="cellIs" dxfId="594" priority="1" operator="equal">
      <formula>3</formula>
    </cfRule>
    <cfRule type="cellIs" dxfId="593" priority="2" operator="equal">
      <formula>2</formula>
    </cfRule>
    <cfRule type="cellIs" dxfId="592" priority="3" operator="equal">
      <formula>1</formula>
    </cfRule>
  </conditionalFormatting>
  <dataValidations count="10">
    <dataValidation type="custom" showInputMessage="1" showErrorMessage="1" errorTitle="CIG MANCANTE" error="CIG MANCANTE_x000a_(compilare colonna a destra)" sqref="L15:L29" xr:uid="{120749B4-45D7-405A-A739-5A0BC2A71162}">
      <formula1>$M15&lt;&gt;"COMPILARE"</formula1>
    </dataValidation>
    <dataValidation type="list" allowBlank="1" showInputMessage="1" showErrorMessage="1" sqref="H15:H29" xr:uid="{7465B93B-BAFE-4319-8EB0-D3F5AEF3355C}">
      <formula1>INDIRECT(G15)</formula1>
    </dataValidation>
    <dataValidation type="list" errorStyle="information" allowBlank="1" showInputMessage="1" showErrorMessage="1" sqref="C15:C29" xr:uid="{03BDA57A-2D03-447C-BBDA-2EF25F9A510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41DDCDBD-B1C5-4BD5-B79E-81C539E83365}"/>
    <dataValidation type="list" allowBlank="1" showInputMessage="1" showErrorMessage="1" prompt="Se l'intervento è allocato su più annualità indicare quali nel campo &quot;Note particolari&quot;" sqref="K31:K40" xr:uid="{0E22F3EF-4B98-4C9C-BF1A-B5AB11EB0320}">
      <formula1>"0,1"</formula1>
    </dataValidation>
    <dataValidation allowBlank="1" showInputMessage="1" showErrorMessage="1" prompt="Importo totale dell'itero intervento proposto (totale per riga, netto IVA)" sqref="L31:L40" xr:uid="{E8B0FC23-6F17-4816-88D0-E82151D9F246}"/>
    <dataValidation allowBlank="1" showInputMessage="1" showErrorMessage="1" prompt="Se l'investimento è spalmato su più annualità inserire il valore allocato nell'anno in esame e sul quale si chiede la quota di contributo." sqref="S31:S40" xr:uid="{DE636FCC-7139-4805-88A7-798057337B65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DEE5BF6D-008E-4B4D-9680-612467335B06}">
      <formula1>H31="Colonnine di ricarica autobus elettrici e relativi apparati"</formula1>
    </dataValidation>
    <dataValidation type="list" allowBlank="1" showInputMessage="1" showErrorMessage="1" sqref="W15:FJ29 W31:FJ40" xr:uid="{3A0CED69-A669-4772-B341-A6E867909560}">
      <formula1>"1,2,3"</formula1>
    </dataValidation>
    <dataValidation type="list" allowBlank="1" showInputMessage="1" showErrorMessage="1" sqref="C31:C40 F31:G40 I15:K29 J31:J40 B15:B29 O15:Q29 O31:Q40" xr:uid="{249B2452-9534-46E6-8ECD-302DB275B1FF}">
      <formula1>"0,1"</formula1>
    </dataValidation>
  </dataValidations>
  <hyperlinks>
    <hyperlink ref="H5" location="QUADRO!A1" display="torna al QUADRO iniziale degli investimenti" xr:uid="{A7A2A728-8C4C-4639-A532-5F29E7A65B5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C6A8166-7631-4022-B2EB-6C664D096653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6FBD259-F99D-4583-A46F-D226F2B9D6DD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F5430448-44D4-485B-8C6A-327E566A1613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3B27FEAF-6EB5-4354-940D-B84AECC6036E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DCD0A0DF-708C-4BA4-BDAC-0A50FFF3CA93}">
          <x14:formula1>
            <xm:f>Aziende!$A$3:$A$197</xm:f>
          </x14:formula1>
          <xm:sqref>B2</xm:sqref>
        </x14:dataValidation>
        <x14:dataValidation type="list" allowBlank="1" showInputMessage="1" showErrorMessage="1" xr:uid="{F09937A9-2AF3-47E0-86B1-692A3C90ACD0}">
          <x14:formula1>
            <xm:f>Aziende!$C$3:$C$7</xm:f>
          </x14:formula1>
          <xm:sqref>B3</xm:sqref>
        </x14:dataValidation>
        <x14:dataValidation type="list" allowBlank="1" showInputMessage="1" showErrorMessage="1" xr:uid="{6930DACE-CFEB-4D63-89F4-C61B757374C2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B363C410-11D3-4F62-BC0E-B79B9928CE72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8824E9A7-3A2F-4B22-A5E7-2D12AE094CE3}">
          <x14:formula1>
            <xm:f>Aziende!$E$3:$E$14</xm:f>
          </x14:formula1>
          <xm:sqref>B5:C5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7">
    <tabColor rgb="FF92D050"/>
    <pageSetUpPr fitToPage="1"/>
  </sheetPr>
  <dimension ref="A1:DY44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2022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101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2022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315/2021 - fondo compl. PNRR_2022_FM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159560.45645721641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v>0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79780.228228608205</v>
      </c>
      <c r="C10" s="498"/>
      <c r="D10" s="511" t="s">
        <v>233</v>
      </c>
      <c r="E10" s="511"/>
      <c r="F10" s="145">
        <f>+TOTIMP-F7</f>
        <v>159560.45645721641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311"/>
      <c r="B31" s="312" t="str">
        <f>IF(OR($B$4="DM 223/2020 - MIT",$B$4="FSC (D.Cipe 98/2017)"),"XXXX","")</f>
        <v/>
      </c>
      <c r="C31" s="313"/>
      <c r="D31" s="314"/>
      <c r="E31" s="314"/>
      <c r="F31" s="315"/>
      <c r="G31" s="276"/>
      <c r="H31" s="316"/>
      <c r="I31" s="34"/>
      <c r="J31" s="315"/>
      <c r="K31" s="315"/>
      <c r="L31" s="317"/>
      <c r="M31" s="318"/>
      <c r="N31" s="318"/>
      <c r="O31" s="275"/>
      <c r="P31" s="275"/>
      <c r="Q31" s="142" t="str">
        <f>IFERROR(VLOOKUP(H31,Infrastrutture!$A$2:$B$9,2,FALSE), "")</f>
        <v/>
      </c>
      <c r="R31" s="319"/>
      <c r="S31" s="140">
        <f t="shared" ref="S31:S40" si="2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40"/>
      <c r="CB31" s="40"/>
      <c r="CC31" s="41"/>
      <c r="CD31" s="42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1"/>
      <c r="CP31" s="42"/>
      <c r="CQ31" s="40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3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  <row r="44" spans="1:129" x14ac:dyDescent="0.25">
      <c r="Q44" s="322"/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591" priority="75" operator="greaterThan">
      <formula>#REF!</formula>
    </cfRule>
  </conditionalFormatting>
  <conditionalFormatting sqref="M15:M29">
    <cfRule type="containsText" dxfId="590" priority="32" operator="containsText" text="COMPILARE">
      <formula>NOT(ISERROR(SEARCH("COMPILARE",M15)))</formula>
    </cfRule>
  </conditionalFormatting>
  <conditionalFormatting sqref="V15:DY29">
    <cfRule type="cellIs" dxfId="589" priority="65" operator="equal">
      <formula>3</formula>
    </cfRule>
    <cfRule type="cellIs" dxfId="588" priority="66" operator="equal">
      <formula>2</formula>
    </cfRule>
    <cfRule type="cellIs" dxfId="587" priority="67" operator="equal">
      <formula>1</formula>
    </cfRule>
  </conditionalFormatting>
  <conditionalFormatting sqref="V31:DY40">
    <cfRule type="cellIs" dxfId="586" priority="62" operator="equal">
      <formula>3</formula>
    </cfRule>
    <cfRule type="cellIs" dxfId="585" priority="63" operator="equal">
      <formula>2</formula>
    </cfRule>
    <cfRule type="cellIs" dxfId="584" priority="64" operator="equal">
      <formula>1</formula>
    </cfRule>
  </conditionalFormatting>
  <conditionalFormatting sqref="N15">
    <cfRule type="containsText" dxfId="583" priority="31" operator="containsText" text="COMPILARE">
      <formula>NOT(ISERROR(SEARCH("COMPILARE",N15)))</formula>
    </cfRule>
  </conditionalFormatting>
  <conditionalFormatting sqref="N16">
    <cfRule type="containsText" dxfId="582" priority="30" operator="containsText" text="COMPILARE">
      <formula>NOT(ISERROR(SEARCH("COMPILARE",N16)))</formula>
    </cfRule>
  </conditionalFormatting>
  <conditionalFormatting sqref="N17">
    <cfRule type="containsText" dxfId="581" priority="29" operator="containsText" text="COMPILARE">
      <formula>NOT(ISERROR(SEARCH("COMPILARE",N17)))</formula>
    </cfRule>
  </conditionalFormatting>
  <conditionalFormatting sqref="N18">
    <cfRule type="containsText" dxfId="580" priority="28" operator="containsText" text="COMPILARE">
      <formula>NOT(ISERROR(SEARCH("COMPILARE",N18)))</formula>
    </cfRule>
  </conditionalFormatting>
  <conditionalFormatting sqref="N19">
    <cfRule type="containsText" dxfId="579" priority="27" operator="containsText" text="COMPILARE">
      <formula>NOT(ISERROR(SEARCH("COMPILARE",N19)))</formula>
    </cfRule>
  </conditionalFormatting>
  <conditionalFormatting sqref="N20">
    <cfRule type="containsText" dxfId="578" priority="26" operator="containsText" text="COMPILARE">
      <formula>NOT(ISERROR(SEARCH("COMPILARE",N20)))</formula>
    </cfRule>
  </conditionalFormatting>
  <conditionalFormatting sqref="N21">
    <cfRule type="containsText" dxfId="577" priority="25" operator="containsText" text="COMPILARE">
      <formula>NOT(ISERROR(SEARCH("COMPILARE",N21)))</formula>
    </cfRule>
  </conditionalFormatting>
  <conditionalFormatting sqref="N22">
    <cfRule type="containsText" dxfId="576" priority="24" operator="containsText" text="COMPILARE">
      <formula>NOT(ISERROR(SEARCH("COMPILARE",N22)))</formula>
    </cfRule>
  </conditionalFormatting>
  <conditionalFormatting sqref="N23">
    <cfRule type="containsText" dxfId="575" priority="23" operator="containsText" text="COMPILARE">
      <formula>NOT(ISERROR(SEARCH("COMPILARE",N23)))</formula>
    </cfRule>
  </conditionalFormatting>
  <conditionalFormatting sqref="N24">
    <cfRule type="containsText" dxfId="574" priority="22" operator="containsText" text="COMPILARE">
      <formula>NOT(ISERROR(SEARCH("COMPILARE",N24)))</formula>
    </cfRule>
  </conditionalFormatting>
  <conditionalFormatting sqref="N25">
    <cfRule type="containsText" dxfId="573" priority="21" operator="containsText" text="COMPILARE">
      <formula>NOT(ISERROR(SEARCH("COMPILARE",N25)))</formula>
    </cfRule>
  </conditionalFormatting>
  <conditionalFormatting sqref="N26">
    <cfRule type="containsText" dxfId="572" priority="20" operator="containsText" text="COMPILARE">
      <formula>NOT(ISERROR(SEARCH("COMPILARE",N26)))</formula>
    </cfRule>
  </conditionalFormatting>
  <conditionalFormatting sqref="N27">
    <cfRule type="containsText" dxfId="571" priority="19" operator="containsText" text="COMPILARE">
      <formula>NOT(ISERROR(SEARCH("COMPILARE",N27)))</formula>
    </cfRule>
  </conditionalFormatting>
  <conditionalFormatting sqref="N28">
    <cfRule type="containsText" dxfId="570" priority="18" operator="containsText" text="COMPILARE">
      <formula>NOT(ISERROR(SEARCH("COMPILARE",N28)))</formula>
    </cfRule>
  </conditionalFormatting>
  <conditionalFormatting sqref="N29">
    <cfRule type="containsText" dxfId="569" priority="17" operator="containsText" text="COMPILARE">
      <formula>NOT(ISERROR(SEARCH("COMPILARE",N29)))</formula>
    </cfRule>
  </conditionalFormatting>
  <conditionalFormatting sqref="J16:J17">
    <cfRule type="cellIs" dxfId="568" priority="16" operator="equal">
      <formula>$O$14="Metano"</formula>
    </cfRule>
  </conditionalFormatting>
  <conditionalFormatting sqref="A15:L15">
    <cfRule type="expression" dxfId="567" priority="15">
      <formula>$P$15=1</formula>
    </cfRule>
  </conditionalFormatting>
  <conditionalFormatting sqref="A16:L16">
    <cfRule type="expression" dxfId="566" priority="14">
      <formula>$P$16=1</formula>
    </cfRule>
  </conditionalFormatting>
  <conditionalFormatting sqref="A17:L17">
    <cfRule type="expression" dxfId="565" priority="13">
      <formula>$P$17=1</formula>
    </cfRule>
  </conditionalFormatting>
  <conditionalFormatting sqref="A18:L18">
    <cfRule type="expression" dxfId="564" priority="12">
      <formula>$P$18=1</formula>
    </cfRule>
  </conditionalFormatting>
  <conditionalFormatting sqref="A19:L19">
    <cfRule type="expression" dxfId="563" priority="11">
      <formula>$P$19=1</formula>
    </cfRule>
  </conditionalFormatting>
  <conditionalFormatting sqref="A20:L20">
    <cfRule type="expression" dxfId="562" priority="10">
      <formula>$P$20=1</formula>
    </cfRule>
  </conditionalFormatting>
  <conditionalFormatting sqref="A21:L21">
    <cfRule type="expression" dxfId="561" priority="9">
      <formula>$P$21=1</formula>
    </cfRule>
  </conditionalFormatting>
  <conditionalFormatting sqref="A22:L22">
    <cfRule type="expression" dxfId="560" priority="8">
      <formula>$P$22=1</formula>
    </cfRule>
  </conditionalFormatting>
  <conditionalFormatting sqref="A23:L23">
    <cfRule type="expression" dxfId="559" priority="7">
      <formula>$P$23=1</formula>
    </cfRule>
  </conditionalFormatting>
  <conditionalFormatting sqref="A24:L24">
    <cfRule type="expression" dxfId="558" priority="6">
      <formula>$P$24=1</formula>
    </cfRule>
  </conditionalFormatting>
  <conditionalFormatting sqref="A25:L25">
    <cfRule type="expression" dxfId="557" priority="5">
      <formula>$P$25=1</formula>
    </cfRule>
  </conditionalFormatting>
  <conditionalFormatting sqref="A26:L26">
    <cfRule type="expression" dxfId="556" priority="4">
      <formula>$P$26=1</formula>
    </cfRule>
  </conditionalFormatting>
  <conditionalFormatting sqref="A27:L27">
    <cfRule type="expression" dxfId="555" priority="3">
      <formula>$P$27=1</formula>
    </cfRule>
  </conditionalFormatting>
  <conditionalFormatting sqref="A28:L28">
    <cfRule type="expression" dxfId="554" priority="2">
      <formula>$P$28=1</formula>
    </cfRule>
  </conditionalFormatting>
  <conditionalFormatting sqref="A29:L29">
    <cfRule type="expression" dxfId="553" priority="1">
      <formula>$P$29=1</formula>
    </cfRule>
  </conditionalFormatting>
  <dataValidations count="12">
    <dataValidation type="list" allowBlank="1" showInputMessage="1" showErrorMessage="1" sqref="J31:J40 I15:K29 C31:C40 B15:B29 O15:P29 F31:G40 O31:P40" xr:uid="{00000000-0002-0000-1000-000000000000}">
      <formula1>"0,1"</formula1>
    </dataValidation>
    <dataValidation type="list" allowBlank="1" showInputMessage="1" showErrorMessage="1" sqref="V15:DY29 V31:DY40" xr:uid="{00000000-0002-0000-10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0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000-000003000000}"/>
    <dataValidation allowBlank="1" showInputMessage="1" showErrorMessage="1" prompt="Importo totale dell'itero intervento proposto (totale per riga, netto IVA)" sqref="L31:L40" xr:uid="{00000000-0002-0000-1000-000004000000}"/>
    <dataValidation type="list" allowBlank="1" showInputMessage="1" showErrorMessage="1" prompt="Se l'intervento è allocato su più annualità indicare quali nel campo &quot;Note particolari&quot;" sqref="K31:K40" xr:uid="{00000000-0002-0000-10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000-000006000000}"/>
    <dataValidation type="list" errorStyle="information" allowBlank="1" showInputMessage="1" showErrorMessage="1" sqref="C15:C29" xr:uid="{00000000-0002-0000-1000-000007000000}">
      <formula1>"0,1"</formula1>
    </dataValidation>
    <dataValidation type="list" allowBlank="1" showInputMessage="1" showErrorMessage="1" sqref="H15:H29" xr:uid="{00000000-0002-0000-1000-000008000000}">
      <formula1>INDIRECT(G15)</formula1>
    </dataValidation>
    <dataValidation type="list" allowBlank="1" showInputMessage="1" showErrorMessage="1" sqref="G15:G29" xr:uid="{00000000-0002-0000-10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0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83098FB5-455E-43BD-8192-598CECB46E12}">
      <formula1>44926</formula1>
    </dataValidation>
  </dataValidations>
  <hyperlinks>
    <hyperlink ref="H5" location="QUADRO!A1" display="torna al QUADRO iniziale degli investimenti" xr:uid="{6939C54D-60B8-4511-9F00-F83E759B340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0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0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000-00000E000000}">
          <x14:formula1>
            <xm:f>Aziende!$A$3:$A$13</xm:f>
          </x14:formula1>
          <xm:sqref>A15:A29 A32:A40</xm:sqref>
        </x14:dataValidation>
        <x14:dataValidation type="list" allowBlank="1" showInputMessage="1" showErrorMessage="1" error="Scegli opzione dall'elenco proposto" xr:uid="{00000000-0002-0000-1000-00000F000000}">
          <x14:formula1>
            <xm:f>Infrastrutture!$A$2:$A$9</xm:f>
          </x14:formula1>
          <xm:sqref>H32:H40</xm:sqref>
        </x14:dataValidation>
        <x14:dataValidation type="list" allowBlank="1" showInputMessage="1" showErrorMessage="1" xr:uid="{00000000-0002-0000-10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0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0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0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8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101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2023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0.6" customHeight="1" x14ac:dyDescent="0.3">
      <c r="A6" s="122" t="s">
        <v>38</v>
      </c>
      <c r="B6" s="115" t="str">
        <f>B4&amp;"_"&amp;B5&amp;"_"&amp;B3</f>
        <v>DM 315/2021 - fondo compl. PNRR_2023_FM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207387.49604564803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315_2022'!F10</f>
        <v>159560.45645721641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103693.74802282402</v>
      </c>
      <c r="C10" s="498"/>
      <c r="D10" s="511" t="s">
        <v>233</v>
      </c>
      <c r="E10" s="511"/>
      <c r="F10" s="145">
        <f>+TOTIMP-F7+B9</f>
        <v>366947.95250286441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5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">
        <v>2124</v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/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3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552" priority="75" operator="greaterThan">
      <formula>#REF!</formula>
    </cfRule>
  </conditionalFormatting>
  <conditionalFormatting sqref="M15:M29">
    <cfRule type="containsText" dxfId="551" priority="32" operator="containsText" text="COMPILARE">
      <formula>NOT(ISERROR(SEARCH("COMPILARE",M15)))</formula>
    </cfRule>
  </conditionalFormatting>
  <conditionalFormatting sqref="V15:DY29">
    <cfRule type="cellIs" dxfId="550" priority="65" operator="equal">
      <formula>3</formula>
    </cfRule>
    <cfRule type="cellIs" dxfId="549" priority="66" operator="equal">
      <formula>2</formula>
    </cfRule>
    <cfRule type="cellIs" dxfId="548" priority="67" operator="equal">
      <formula>1</formula>
    </cfRule>
  </conditionalFormatting>
  <conditionalFormatting sqref="V31:DY40">
    <cfRule type="cellIs" dxfId="547" priority="62" operator="equal">
      <formula>3</formula>
    </cfRule>
    <cfRule type="cellIs" dxfId="546" priority="63" operator="equal">
      <formula>2</formula>
    </cfRule>
    <cfRule type="cellIs" dxfId="545" priority="64" operator="equal">
      <formula>1</formula>
    </cfRule>
  </conditionalFormatting>
  <conditionalFormatting sqref="N15">
    <cfRule type="containsText" dxfId="544" priority="31" operator="containsText" text="COMPILARE">
      <formula>NOT(ISERROR(SEARCH("COMPILARE",N15)))</formula>
    </cfRule>
  </conditionalFormatting>
  <conditionalFormatting sqref="N16">
    <cfRule type="containsText" dxfId="543" priority="30" operator="containsText" text="COMPILARE">
      <formula>NOT(ISERROR(SEARCH("COMPILARE",N16)))</formula>
    </cfRule>
  </conditionalFormatting>
  <conditionalFormatting sqref="N17">
    <cfRule type="containsText" dxfId="542" priority="29" operator="containsText" text="COMPILARE">
      <formula>NOT(ISERROR(SEARCH("COMPILARE",N17)))</formula>
    </cfRule>
  </conditionalFormatting>
  <conditionalFormatting sqref="N18">
    <cfRule type="containsText" dxfId="541" priority="28" operator="containsText" text="COMPILARE">
      <formula>NOT(ISERROR(SEARCH("COMPILARE",N18)))</formula>
    </cfRule>
  </conditionalFormatting>
  <conditionalFormatting sqref="N19">
    <cfRule type="containsText" dxfId="540" priority="27" operator="containsText" text="COMPILARE">
      <formula>NOT(ISERROR(SEARCH("COMPILARE",N19)))</formula>
    </cfRule>
  </conditionalFormatting>
  <conditionalFormatting sqref="N20">
    <cfRule type="containsText" dxfId="539" priority="26" operator="containsText" text="COMPILARE">
      <formula>NOT(ISERROR(SEARCH("COMPILARE",N20)))</formula>
    </cfRule>
  </conditionalFormatting>
  <conditionalFormatting sqref="N21">
    <cfRule type="containsText" dxfId="538" priority="25" operator="containsText" text="COMPILARE">
      <formula>NOT(ISERROR(SEARCH("COMPILARE",N21)))</formula>
    </cfRule>
  </conditionalFormatting>
  <conditionalFormatting sqref="N22">
    <cfRule type="containsText" dxfId="537" priority="24" operator="containsText" text="COMPILARE">
      <formula>NOT(ISERROR(SEARCH("COMPILARE",N22)))</formula>
    </cfRule>
  </conditionalFormatting>
  <conditionalFormatting sqref="N23">
    <cfRule type="containsText" dxfId="536" priority="23" operator="containsText" text="COMPILARE">
      <formula>NOT(ISERROR(SEARCH("COMPILARE",N23)))</formula>
    </cfRule>
  </conditionalFormatting>
  <conditionalFormatting sqref="N24">
    <cfRule type="containsText" dxfId="535" priority="22" operator="containsText" text="COMPILARE">
      <formula>NOT(ISERROR(SEARCH("COMPILARE",N24)))</formula>
    </cfRule>
  </conditionalFormatting>
  <conditionalFormatting sqref="N25">
    <cfRule type="containsText" dxfId="534" priority="21" operator="containsText" text="COMPILARE">
      <formula>NOT(ISERROR(SEARCH("COMPILARE",N25)))</formula>
    </cfRule>
  </conditionalFormatting>
  <conditionalFormatting sqref="N26">
    <cfRule type="containsText" dxfId="533" priority="20" operator="containsText" text="COMPILARE">
      <formula>NOT(ISERROR(SEARCH("COMPILARE",N26)))</formula>
    </cfRule>
  </conditionalFormatting>
  <conditionalFormatting sqref="N27">
    <cfRule type="containsText" dxfId="532" priority="19" operator="containsText" text="COMPILARE">
      <formula>NOT(ISERROR(SEARCH("COMPILARE",N27)))</formula>
    </cfRule>
  </conditionalFormatting>
  <conditionalFormatting sqref="N28">
    <cfRule type="containsText" dxfId="531" priority="18" operator="containsText" text="COMPILARE">
      <formula>NOT(ISERROR(SEARCH("COMPILARE",N28)))</formula>
    </cfRule>
  </conditionalFormatting>
  <conditionalFormatting sqref="N29">
    <cfRule type="containsText" dxfId="530" priority="17" operator="containsText" text="COMPILARE">
      <formula>NOT(ISERROR(SEARCH("COMPILARE",N29)))</formula>
    </cfRule>
  </conditionalFormatting>
  <conditionalFormatting sqref="J16:J17">
    <cfRule type="cellIs" dxfId="529" priority="16" operator="equal">
      <formula>$O$14="Metano"</formula>
    </cfRule>
  </conditionalFormatting>
  <conditionalFormatting sqref="A15:L15">
    <cfRule type="expression" dxfId="528" priority="15">
      <formula>$P$15=1</formula>
    </cfRule>
  </conditionalFormatting>
  <conditionalFormatting sqref="A16:L16">
    <cfRule type="expression" dxfId="527" priority="14">
      <formula>$P$16=1</formula>
    </cfRule>
  </conditionalFormatting>
  <conditionalFormatting sqref="A17:L17">
    <cfRule type="expression" dxfId="526" priority="13">
      <formula>$P$17=1</formula>
    </cfRule>
  </conditionalFormatting>
  <conditionalFormatting sqref="A18:L18">
    <cfRule type="expression" dxfId="525" priority="12">
      <formula>$P$18=1</formula>
    </cfRule>
  </conditionalFormatting>
  <conditionalFormatting sqref="A19:L19">
    <cfRule type="expression" dxfId="524" priority="11">
      <formula>$P$19=1</formula>
    </cfRule>
  </conditionalFormatting>
  <conditionalFormatting sqref="A20:L20">
    <cfRule type="expression" dxfId="523" priority="10">
      <formula>$P$20=1</formula>
    </cfRule>
  </conditionalFormatting>
  <conditionalFormatting sqref="A21:L21">
    <cfRule type="expression" dxfId="522" priority="9">
      <formula>$P$21=1</formula>
    </cfRule>
  </conditionalFormatting>
  <conditionalFormatting sqref="A22:L22">
    <cfRule type="expression" dxfId="521" priority="8">
      <formula>$P$22=1</formula>
    </cfRule>
  </conditionalFormatting>
  <conditionalFormatting sqref="A23:L23">
    <cfRule type="expression" dxfId="520" priority="7">
      <formula>$P$23=1</formula>
    </cfRule>
  </conditionalFormatting>
  <conditionalFormatting sqref="A24:L24">
    <cfRule type="expression" dxfId="519" priority="6">
      <formula>$P$24=1</formula>
    </cfRule>
  </conditionalFormatting>
  <conditionalFormatting sqref="A25:L25">
    <cfRule type="expression" dxfId="518" priority="5">
      <formula>$P$25=1</formula>
    </cfRule>
  </conditionalFormatting>
  <conditionalFormatting sqref="A26:L26">
    <cfRule type="expression" dxfId="517" priority="4">
      <formula>$P$26=1</formula>
    </cfRule>
  </conditionalFormatting>
  <conditionalFormatting sqref="A27:L27">
    <cfRule type="expression" dxfId="516" priority="3">
      <formula>$P$27=1</formula>
    </cfRule>
  </conditionalFormatting>
  <conditionalFormatting sqref="A28:L28">
    <cfRule type="expression" dxfId="515" priority="2">
      <formula>$P$28=1</formula>
    </cfRule>
  </conditionalFormatting>
  <conditionalFormatting sqref="A29:L29">
    <cfRule type="expression" dxfId="514" priority="1">
      <formula>$P$29=1</formula>
    </cfRule>
  </conditionalFormatting>
  <dataValidations count="12">
    <dataValidation type="list" errorStyle="information" allowBlank="1" showInputMessage="1" showErrorMessage="1" sqref="C15:C29" xr:uid="{00000000-0002-0000-11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100-000001000000}"/>
    <dataValidation type="list" allowBlank="1" showInputMessage="1" showErrorMessage="1" prompt="Se l'intervento è allocato su più annualità indicare quali nel campo &quot;Note particolari&quot;" sqref="K31:K40" xr:uid="{00000000-0002-0000-1100-000002000000}">
      <formula1>"0,1"</formula1>
    </dataValidation>
    <dataValidation allowBlank="1" showInputMessage="1" showErrorMessage="1" prompt="Importo totale dell'itero intervento proposto (totale per riga, netto IVA)" sqref="L31:L40" xr:uid="{00000000-0002-0000-11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11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100-000005000000}">
      <formula1>H31="Colonnine di ricarica autobus elettrici e relativi apparati"</formula1>
    </dataValidation>
    <dataValidation type="list" allowBlank="1" showInputMessage="1" showErrorMessage="1" sqref="V15:DY29 V31:DY40" xr:uid="{00000000-0002-0000-1100-000006000000}">
      <formula1>"1,2,3"</formula1>
    </dataValidation>
    <dataValidation type="list" allowBlank="1" showInputMessage="1" showErrorMessage="1" sqref="C31:C40 F31:G40 I15:K29 J31:J40 B15:B29 O15:P29 O31:P40" xr:uid="{00000000-0002-0000-1100-000007000000}">
      <formula1>"0,1"</formula1>
    </dataValidation>
    <dataValidation type="list" allowBlank="1" showInputMessage="1" showErrorMessage="1" sqref="H15:H29" xr:uid="{00000000-0002-0000-1100-000008000000}">
      <formula1>INDIRECT(G15)</formula1>
    </dataValidation>
    <dataValidation type="list" allowBlank="1" showInputMessage="1" showErrorMessage="1" sqref="G15:G29" xr:uid="{00000000-0002-0000-11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1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8A98B43C-191E-4979-9281-B15D0617534A}">
      <formula1>44926</formula1>
    </dataValidation>
  </dataValidations>
  <hyperlinks>
    <hyperlink ref="H5" location="QUADRO!A1" display="torna al QUADRO iniziale degli investimenti" xr:uid="{AEB418B3-9604-4CBC-BD15-15982D9D0FB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1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1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11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1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11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1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1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1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9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101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09">
        <v>2024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408430.58900847589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315_2023'!F10</f>
        <v>366947.95250286441</v>
      </c>
      <c r="C9" s="498"/>
      <c r="D9" s="273"/>
      <c r="E9" s="273"/>
      <c r="F9" s="274"/>
      <c r="G9" s="260"/>
      <c r="H9" s="111"/>
    </row>
    <row r="10" spans="1:129" ht="59.2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204215.29450423794</v>
      </c>
      <c r="C10" s="498"/>
      <c r="D10" s="511" t="s">
        <v>233</v>
      </c>
      <c r="E10" s="511"/>
      <c r="F10" s="145">
        <f>+TOTIMP-F7+B9</f>
        <v>775378.5415113403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ref="S16:S29" si="2">IF(L16&lt;R16,L16*PERCCONTRIB,R16*PERCCONTRIB)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2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3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">
        <v>2124</v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/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4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5">IF(OR($B$4="DM 223/2020 - MIT",$B$4="FSC (D.Cipe 98/2017)"),"XXXX","")</f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4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5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4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5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4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5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4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5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4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5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4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5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4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5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4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5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513" priority="79" operator="greaterThan">
      <formula>#REF!</formula>
    </cfRule>
  </conditionalFormatting>
  <conditionalFormatting sqref="M15:M29">
    <cfRule type="containsText" dxfId="512" priority="35" operator="containsText" text="COMPILARE">
      <formula>NOT(ISERROR(SEARCH("COMPILARE",M15)))</formula>
    </cfRule>
  </conditionalFormatting>
  <conditionalFormatting sqref="V15:DY29">
    <cfRule type="cellIs" dxfId="511" priority="32" operator="equal">
      <formula>3</formula>
    </cfRule>
    <cfRule type="cellIs" dxfId="510" priority="33" operator="equal">
      <formula>2</formula>
    </cfRule>
    <cfRule type="cellIs" dxfId="509" priority="34" operator="equal">
      <formula>1</formula>
    </cfRule>
  </conditionalFormatting>
  <conditionalFormatting sqref="V31:DY40">
    <cfRule type="cellIs" dxfId="508" priority="66" operator="equal">
      <formula>3</formula>
    </cfRule>
    <cfRule type="cellIs" dxfId="507" priority="67" operator="equal">
      <formula>2</formula>
    </cfRule>
    <cfRule type="cellIs" dxfId="506" priority="68" operator="equal">
      <formula>1</formula>
    </cfRule>
  </conditionalFormatting>
  <conditionalFormatting sqref="N15">
    <cfRule type="containsText" dxfId="505" priority="31" operator="containsText" text="COMPILARE">
      <formula>NOT(ISERROR(SEARCH("COMPILARE",N15)))</formula>
    </cfRule>
  </conditionalFormatting>
  <conditionalFormatting sqref="N16">
    <cfRule type="containsText" dxfId="504" priority="30" operator="containsText" text="COMPILARE">
      <formula>NOT(ISERROR(SEARCH("COMPILARE",N16)))</formula>
    </cfRule>
  </conditionalFormatting>
  <conditionalFormatting sqref="N17">
    <cfRule type="containsText" dxfId="503" priority="29" operator="containsText" text="COMPILARE">
      <formula>NOT(ISERROR(SEARCH("COMPILARE",N17)))</formula>
    </cfRule>
  </conditionalFormatting>
  <conditionalFormatting sqref="N18">
    <cfRule type="containsText" dxfId="502" priority="28" operator="containsText" text="COMPILARE">
      <formula>NOT(ISERROR(SEARCH("COMPILARE",N18)))</formula>
    </cfRule>
  </conditionalFormatting>
  <conditionalFormatting sqref="N19">
    <cfRule type="containsText" dxfId="501" priority="27" operator="containsText" text="COMPILARE">
      <formula>NOT(ISERROR(SEARCH("COMPILARE",N19)))</formula>
    </cfRule>
  </conditionalFormatting>
  <conditionalFormatting sqref="N20">
    <cfRule type="containsText" dxfId="500" priority="26" operator="containsText" text="COMPILARE">
      <formula>NOT(ISERROR(SEARCH("COMPILARE",N20)))</formula>
    </cfRule>
  </conditionalFormatting>
  <conditionalFormatting sqref="N21">
    <cfRule type="containsText" dxfId="499" priority="25" operator="containsText" text="COMPILARE">
      <formula>NOT(ISERROR(SEARCH("COMPILARE",N21)))</formula>
    </cfRule>
  </conditionalFormatting>
  <conditionalFormatting sqref="N22">
    <cfRule type="containsText" dxfId="498" priority="24" operator="containsText" text="COMPILARE">
      <formula>NOT(ISERROR(SEARCH("COMPILARE",N22)))</formula>
    </cfRule>
  </conditionalFormatting>
  <conditionalFormatting sqref="N23">
    <cfRule type="containsText" dxfId="497" priority="23" operator="containsText" text="COMPILARE">
      <formula>NOT(ISERROR(SEARCH("COMPILARE",N23)))</formula>
    </cfRule>
  </conditionalFormatting>
  <conditionalFormatting sqref="N24">
    <cfRule type="containsText" dxfId="496" priority="22" operator="containsText" text="COMPILARE">
      <formula>NOT(ISERROR(SEARCH("COMPILARE",N24)))</formula>
    </cfRule>
  </conditionalFormatting>
  <conditionalFormatting sqref="N25">
    <cfRule type="containsText" dxfId="495" priority="21" operator="containsText" text="COMPILARE">
      <formula>NOT(ISERROR(SEARCH("COMPILARE",N25)))</formula>
    </cfRule>
  </conditionalFormatting>
  <conditionalFormatting sqref="N26">
    <cfRule type="containsText" dxfId="494" priority="20" operator="containsText" text="COMPILARE">
      <formula>NOT(ISERROR(SEARCH("COMPILARE",N26)))</formula>
    </cfRule>
  </conditionalFormatting>
  <conditionalFormatting sqref="N27">
    <cfRule type="containsText" dxfId="493" priority="19" operator="containsText" text="COMPILARE">
      <formula>NOT(ISERROR(SEARCH("COMPILARE",N27)))</formula>
    </cfRule>
  </conditionalFormatting>
  <conditionalFormatting sqref="N28">
    <cfRule type="containsText" dxfId="492" priority="18" operator="containsText" text="COMPILARE">
      <formula>NOT(ISERROR(SEARCH("COMPILARE",N28)))</formula>
    </cfRule>
  </conditionalFormatting>
  <conditionalFormatting sqref="N29">
    <cfRule type="containsText" dxfId="491" priority="17" operator="containsText" text="COMPILARE">
      <formula>NOT(ISERROR(SEARCH("COMPILARE",N29)))</formula>
    </cfRule>
  </conditionalFormatting>
  <conditionalFormatting sqref="J16:J17">
    <cfRule type="cellIs" dxfId="490" priority="16" operator="equal">
      <formula>$O$14="Metano"</formula>
    </cfRule>
  </conditionalFormatting>
  <conditionalFormatting sqref="A15:L15">
    <cfRule type="expression" dxfId="489" priority="15">
      <formula>$P$15=1</formula>
    </cfRule>
  </conditionalFormatting>
  <conditionalFormatting sqref="A16:L16">
    <cfRule type="expression" dxfId="488" priority="14">
      <formula>$P$16=1</formula>
    </cfRule>
  </conditionalFormatting>
  <conditionalFormatting sqref="A17:L17">
    <cfRule type="expression" dxfId="487" priority="13">
      <formula>$P$17=1</formula>
    </cfRule>
  </conditionalFormatting>
  <conditionalFormatting sqref="A18:L18">
    <cfRule type="expression" dxfId="486" priority="12">
      <formula>$P$18=1</formula>
    </cfRule>
  </conditionalFormatting>
  <conditionalFormatting sqref="A19:L19">
    <cfRule type="expression" dxfId="485" priority="11">
      <formula>$P$19=1</formula>
    </cfRule>
  </conditionalFormatting>
  <conditionalFormatting sqref="A20:L20">
    <cfRule type="expression" dxfId="484" priority="10">
      <formula>$P$20=1</formula>
    </cfRule>
  </conditionalFormatting>
  <conditionalFormatting sqref="A21:L21">
    <cfRule type="expression" dxfId="483" priority="9">
      <formula>$P$21=1</formula>
    </cfRule>
  </conditionalFormatting>
  <conditionalFormatting sqref="A22:L22">
    <cfRule type="expression" dxfId="482" priority="8">
      <formula>$P$22=1</formula>
    </cfRule>
  </conditionalFormatting>
  <conditionalFormatting sqref="A23:L23">
    <cfRule type="expression" dxfId="481" priority="7">
      <formula>$P$23=1</formula>
    </cfRule>
  </conditionalFormatting>
  <conditionalFormatting sqref="A24:L24">
    <cfRule type="expression" dxfId="480" priority="6">
      <formula>$P$24=1</formula>
    </cfRule>
  </conditionalFormatting>
  <conditionalFormatting sqref="A25:L25">
    <cfRule type="expression" dxfId="479" priority="5">
      <formula>$P$25=1</formula>
    </cfRule>
  </conditionalFormatting>
  <conditionalFormatting sqref="A26:L26">
    <cfRule type="expression" dxfId="478" priority="4">
      <formula>$P$26=1</formula>
    </cfRule>
  </conditionalFormatting>
  <conditionalFormatting sqref="A27:L27">
    <cfRule type="expression" dxfId="477" priority="3">
      <formula>$P$27=1</formula>
    </cfRule>
  </conditionalFormatting>
  <conditionalFormatting sqref="A28:L28">
    <cfRule type="expression" dxfId="476" priority="2">
      <formula>$P$28=1</formula>
    </cfRule>
  </conditionalFormatting>
  <conditionalFormatting sqref="A29:L29">
    <cfRule type="expression" dxfId="475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00000000-0002-0000-1200-000000000000}">
      <formula1>"0,1"</formula1>
    </dataValidation>
    <dataValidation type="list" allowBlank="1" showInputMessage="1" showErrorMessage="1" sqref="V31:DY40 V15:DY29" xr:uid="{00000000-0002-0000-12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2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200-000003000000}"/>
    <dataValidation allowBlank="1" showInputMessage="1" showErrorMessage="1" prompt="Importo totale dell'itero intervento proposto (totale per riga, netto IVA)" sqref="L31:L40" xr:uid="{00000000-0002-0000-1200-000004000000}"/>
    <dataValidation type="list" allowBlank="1" showInputMessage="1" showErrorMessage="1" prompt="Se l'intervento è allocato su più annualità indicare quali nel campo &quot;Note particolari&quot;" sqref="K31:K40" xr:uid="{00000000-0002-0000-12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200-000006000000}"/>
    <dataValidation type="list" errorStyle="information" allowBlank="1" showInputMessage="1" showErrorMessage="1" sqref="C15:C29" xr:uid="{00000000-0002-0000-1200-000007000000}">
      <formula1>"0,1"</formula1>
    </dataValidation>
    <dataValidation type="list" allowBlank="1" showInputMessage="1" showErrorMessage="1" sqref="H15:H29" xr:uid="{00000000-0002-0000-1200-000008000000}">
      <formula1>INDIRECT(G15)</formula1>
    </dataValidation>
    <dataValidation type="list" allowBlank="1" showInputMessage="1" showErrorMessage="1" sqref="G15:G29" xr:uid="{00000000-0002-0000-12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2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E3CBE730-E45E-484D-8C64-5A741329C699}">
      <formula1>44926</formula1>
    </dataValidation>
  </dataValidations>
  <hyperlinks>
    <hyperlink ref="H5" location="QUADRO!A1" display="torna al QUADRO iniziale degli investimenti" xr:uid="{CF36A4DD-5CA3-4B4D-96F3-14A9FD0B53D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2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2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2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12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200-000011000000}">
          <x14:formula1>
            <xm:f>Aziende!$E$3:$E$9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2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2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2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20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101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2025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446702.49527218472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315_2024'!F10</f>
        <v>775378.5415113403</v>
      </c>
      <c r="C9" s="498"/>
      <c r="D9" s="273"/>
      <c r="E9" s="273"/>
      <c r="F9" s="274"/>
      <c r="G9" s="260"/>
      <c r="H9" s="111"/>
    </row>
    <row r="10" spans="1:129" ht="59.2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1222081.036783525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AND(L15&lt;R15,G15="DGR1131_2024",Q15="Elettrico"),0.9*L15,IF(AND(L15&gt;R15,G15="DGR1131_2024",Q15="Elettrico"),0.9*R15,IF(AND(L15&lt;R15,G15="DGR1131_2024",Q15="Idrogeno"),0.9*L15,IF(AND(L15&gt;R15,G15="DGR1131_2024",Q15="Idrogeno"),0.9*R15,IF(L15&lt;R15,L15*PERCCONTRIB,R15*PERCCONTRIB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320"/>
      <c r="DC15" s="321"/>
      <c r="DD15" s="321"/>
      <c r="DE15" s="321"/>
      <c r="DF15" s="321"/>
      <c r="DG15" s="321"/>
      <c r="DH15" s="321"/>
      <c r="DI15" s="321"/>
      <c r="DJ15" s="321"/>
      <c r="DK15" s="321"/>
      <c r="DL15" s="321"/>
      <c r="DM15" s="32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320"/>
      <c r="DC16" s="321"/>
      <c r="DD16" s="321"/>
      <c r="DE16" s="321"/>
      <c r="DF16" s="321"/>
      <c r="DG16" s="321"/>
      <c r="DH16" s="321"/>
      <c r="DI16" s="321"/>
      <c r="DJ16" s="321"/>
      <c r="DK16" s="321"/>
      <c r="DL16" s="321"/>
      <c r="DM16" s="32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320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101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4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4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4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4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4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4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4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4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4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4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2:A13"/>
    <mergeCell ref="D12:L13"/>
    <mergeCell ref="V13:AG13"/>
    <mergeCell ref="AH13:AS13"/>
    <mergeCell ref="AT13:BE13"/>
    <mergeCell ref="U12:DY12"/>
    <mergeCell ref="I7:J7"/>
    <mergeCell ref="K7:L7"/>
    <mergeCell ref="B8:C8"/>
    <mergeCell ref="D8:E8"/>
    <mergeCell ref="U30:DY30"/>
    <mergeCell ref="BF13:BQ13"/>
    <mergeCell ref="BR13:CC13"/>
    <mergeCell ref="CD13:CO13"/>
    <mergeCell ref="CP13:DA13"/>
    <mergeCell ref="B10:C10"/>
    <mergeCell ref="D10:E10"/>
    <mergeCell ref="DB13:DM13"/>
    <mergeCell ref="DN13:DY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474" priority="78" operator="greaterThan">
      <formula>#REF!</formula>
    </cfRule>
  </conditionalFormatting>
  <conditionalFormatting sqref="M15:M29">
    <cfRule type="containsText" dxfId="473" priority="35" operator="containsText" text="COMPILARE">
      <formula>NOT(ISERROR(SEARCH("COMPILARE",M15)))</formula>
    </cfRule>
  </conditionalFormatting>
  <conditionalFormatting sqref="V15:DY29">
    <cfRule type="cellIs" dxfId="472" priority="32" operator="equal">
      <formula>3</formula>
    </cfRule>
    <cfRule type="cellIs" dxfId="471" priority="33" operator="equal">
      <formula>2</formula>
    </cfRule>
    <cfRule type="cellIs" dxfId="470" priority="34" operator="equal">
      <formula>1</formula>
    </cfRule>
  </conditionalFormatting>
  <conditionalFormatting sqref="V31:DY40">
    <cfRule type="cellIs" dxfId="469" priority="65" operator="equal">
      <formula>3</formula>
    </cfRule>
    <cfRule type="cellIs" dxfId="468" priority="66" operator="equal">
      <formula>2</formula>
    </cfRule>
    <cfRule type="cellIs" dxfId="467" priority="67" operator="equal">
      <formula>1</formula>
    </cfRule>
  </conditionalFormatting>
  <conditionalFormatting sqref="N15">
    <cfRule type="containsText" dxfId="466" priority="31" operator="containsText" text="COMPILARE">
      <formula>NOT(ISERROR(SEARCH("COMPILARE",N15)))</formula>
    </cfRule>
  </conditionalFormatting>
  <conditionalFormatting sqref="N16">
    <cfRule type="containsText" dxfId="465" priority="30" operator="containsText" text="COMPILARE">
      <formula>NOT(ISERROR(SEARCH("COMPILARE",N16)))</formula>
    </cfRule>
  </conditionalFormatting>
  <conditionalFormatting sqref="N17">
    <cfRule type="containsText" dxfId="464" priority="29" operator="containsText" text="COMPILARE">
      <formula>NOT(ISERROR(SEARCH("COMPILARE",N17)))</formula>
    </cfRule>
  </conditionalFormatting>
  <conditionalFormatting sqref="N18">
    <cfRule type="containsText" dxfId="463" priority="28" operator="containsText" text="COMPILARE">
      <formula>NOT(ISERROR(SEARCH("COMPILARE",N18)))</formula>
    </cfRule>
  </conditionalFormatting>
  <conditionalFormatting sqref="N19">
    <cfRule type="containsText" dxfId="462" priority="27" operator="containsText" text="COMPILARE">
      <formula>NOT(ISERROR(SEARCH("COMPILARE",N19)))</formula>
    </cfRule>
  </conditionalFormatting>
  <conditionalFormatting sqref="N20">
    <cfRule type="containsText" dxfId="461" priority="26" operator="containsText" text="COMPILARE">
      <formula>NOT(ISERROR(SEARCH("COMPILARE",N20)))</formula>
    </cfRule>
  </conditionalFormatting>
  <conditionalFormatting sqref="N21">
    <cfRule type="containsText" dxfId="460" priority="25" operator="containsText" text="COMPILARE">
      <formula>NOT(ISERROR(SEARCH("COMPILARE",N21)))</formula>
    </cfRule>
  </conditionalFormatting>
  <conditionalFormatting sqref="N22">
    <cfRule type="containsText" dxfId="459" priority="24" operator="containsText" text="COMPILARE">
      <formula>NOT(ISERROR(SEARCH("COMPILARE",N22)))</formula>
    </cfRule>
  </conditionalFormatting>
  <conditionalFormatting sqref="N23">
    <cfRule type="containsText" dxfId="458" priority="23" operator="containsText" text="COMPILARE">
      <formula>NOT(ISERROR(SEARCH("COMPILARE",N23)))</formula>
    </cfRule>
  </conditionalFormatting>
  <conditionalFormatting sqref="N24">
    <cfRule type="containsText" dxfId="457" priority="22" operator="containsText" text="COMPILARE">
      <formula>NOT(ISERROR(SEARCH("COMPILARE",N24)))</formula>
    </cfRule>
  </conditionalFormatting>
  <conditionalFormatting sqref="N25">
    <cfRule type="containsText" dxfId="456" priority="21" operator="containsText" text="COMPILARE">
      <formula>NOT(ISERROR(SEARCH("COMPILARE",N25)))</formula>
    </cfRule>
  </conditionalFormatting>
  <conditionalFormatting sqref="N26">
    <cfRule type="containsText" dxfId="455" priority="20" operator="containsText" text="COMPILARE">
      <formula>NOT(ISERROR(SEARCH("COMPILARE",N26)))</formula>
    </cfRule>
  </conditionalFormatting>
  <conditionalFormatting sqref="N27">
    <cfRule type="containsText" dxfId="454" priority="19" operator="containsText" text="COMPILARE">
      <formula>NOT(ISERROR(SEARCH("COMPILARE",N27)))</formula>
    </cfRule>
  </conditionalFormatting>
  <conditionalFormatting sqref="N28">
    <cfRule type="containsText" dxfId="453" priority="18" operator="containsText" text="COMPILARE">
      <formula>NOT(ISERROR(SEARCH("COMPILARE",N28)))</formula>
    </cfRule>
  </conditionalFormatting>
  <conditionalFormatting sqref="N29">
    <cfRule type="containsText" dxfId="452" priority="17" operator="containsText" text="COMPILARE">
      <formula>NOT(ISERROR(SEARCH("COMPILARE",N29)))</formula>
    </cfRule>
  </conditionalFormatting>
  <conditionalFormatting sqref="J16:J17">
    <cfRule type="cellIs" dxfId="451" priority="16" operator="equal">
      <formula>$O$14="Metano"</formula>
    </cfRule>
  </conditionalFormatting>
  <conditionalFormatting sqref="A15:L15">
    <cfRule type="expression" dxfId="450" priority="15">
      <formula>$P$15=1</formula>
    </cfRule>
  </conditionalFormatting>
  <conditionalFormatting sqref="A16:L16">
    <cfRule type="expression" dxfId="449" priority="14">
      <formula>$P$16=1</formula>
    </cfRule>
  </conditionalFormatting>
  <conditionalFormatting sqref="A17:L17">
    <cfRule type="expression" dxfId="448" priority="13">
      <formula>$P$17=1</formula>
    </cfRule>
  </conditionalFormatting>
  <conditionalFormatting sqref="A18:L18">
    <cfRule type="expression" dxfId="447" priority="12">
      <formula>$P$18=1</formula>
    </cfRule>
  </conditionalFormatting>
  <conditionalFormatting sqref="A19:L19">
    <cfRule type="expression" dxfId="446" priority="11">
      <formula>$P$19=1</formula>
    </cfRule>
  </conditionalFormatting>
  <conditionalFormatting sqref="A20:L20">
    <cfRule type="expression" dxfId="445" priority="10">
      <formula>$P$20=1</formula>
    </cfRule>
  </conditionalFormatting>
  <conditionalFormatting sqref="A21:L21">
    <cfRule type="expression" dxfId="444" priority="9">
      <formula>$P$21=1</formula>
    </cfRule>
  </conditionalFormatting>
  <conditionalFormatting sqref="A22:L22">
    <cfRule type="expression" dxfId="443" priority="8">
      <formula>$P$22=1</formula>
    </cfRule>
  </conditionalFormatting>
  <conditionalFormatting sqref="A23:L23">
    <cfRule type="expression" dxfId="442" priority="7">
      <formula>$P$23=1</formula>
    </cfRule>
  </conditionalFormatting>
  <conditionalFormatting sqref="A24:L24">
    <cfRule type="expression" dxfId="441" priority="6">
      <formula>$P$24=1</formula>
    </cfRule>
  </conditionalFormatting>
  <conditionalFormatting sqref="A25:L25">
    <cfRule type="expression" dxfId="440" priority="5">
      <formula>$P$25=1</formula>
    </cfRule>
  </conditionalFormatting>
  <conditionalFormatting sqref="A26:L26">
    <cfRule type="expression" dxfId="439" priority="4">
      <formula>$P$26=1</formula>
    </cfRule>
  </conditionalFormatting>
  <conditionalFormatting sqref="A27:L27">
    <cfRule type="expression" dxfId="438" priority="3">
      <formula>$P$27=1</formula>
    </cfRule>
  </conditionalFormatting>
  <conditionalFormatting sqref="A28:L28">
    <cfRule type="expression" dxfId="437" priority="2">
      <formula>$P$28=1</formula>
    </cfRule>
  </conditionalFormatting>
  <conditionalFormatting sqref="A29:L29">
    <cfRule type="expression" dxfId="436" priority="1">
      <formula>$P$29=1</formula>
    </cfRule>
  </conditionalFormatting>
  <dataValidations count="12">
    <dataValidation type="list" errorStyle="information" allowBlank="1" showInputMessage="1" showErrorMessage="1" sqref="C15:C29" xr:uid="{00000000-0002-0000-13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300-000001000000}"/>
    <dataValidation type="list" allowBlank="1" showInputMessage="1" showErrorMessage="1" prompt="Se l'intervento è allocato su più annualità indicare quali nel campo &quot;Note particolari&quot;" sqref="K31:K40" xr:uid="{00000000-0002-0000-1300-000002000000}">
      <formula1>"0,1"</formula1>
    </dataValidation>
    <dataValidation allowBlank="1" showInputMessage="1" showErrorMessage="1" prompt="Importo totale dell'itero intervento proposto (totale per riga, netto IVA)" sqref="L31:L40" xr:uid="{00000000-0002-0000-13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13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300-000005000000}">
      <formula1>H31="Colonnine di ricarica autobus elettrici e relativi apparati"</formula1>
    </dataValidation>
    <dataValidation type="list" allowBlank="1" showInputMessage="1" showErrorMessage="1" sqref="V31:DY40 V15:DY29" xr:uid="{00000000-0002-0000-1300-000006000000}">
      <formula1>"1,2,3"</formula1>
    </dataValidation>
    <dataValidation type="list" allowBlank="1" showInputMessage="1" showErrorMessage="1" sqref="C31:C40 F31:G40 I15:K29 J31:J40 B15:B29 O15:P29 O31:P40" xr:uid="{00000000-0002-0000-1300-000007000000}">
      <formula1>"0,1"</formula1>
    </dataValidation>
    <dataValidation type="list" allowBlank="1" showInputMessage="1" showErrorMessage="1" sqref="H15:H29" xr:uid="{00000000-0002-0000-1300-000008000000}">
      <formula1>INDIRECT(G15)</formula1>
    </dataValidation>
    <dataValidation type="list" allowBlank="1" showInputMessage="1" showErrorMessage="1" sqref="G15:G29" xr:uid="{00000000-0002-0000-13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3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4237E8D5-F3F9-4F03-82A5-C60BF172D8A8}">
      <formula1>44926</formula1>
    </dataValidation>
  </dataValidations>
  <hyperlinks>
    <hyperlink ref="H5" location="QUADRO!A1" display="torna al QUADRO iniziale degli investimenti" xr:uid="{1DEBDE65-E098-4ECC-BDDD-96C65B7EC28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3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00000000-0002-0000-13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3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13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3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3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300-00000D00000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00000000-0002-0000-1300-00000C000000}">
          <x14:formula1>
            <xm:f>Aziende!$E$3:$E$12</xm:f>
          </x14:formula1>
          <xm:sqref>B5:C5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21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101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2026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319069.53994961461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315_2025'!F10</f>
        <v>1222081.036783525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1541150.5767331396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AND(L15&lt;R15,G15="DGR1131_2024",Q15="Elettrico"),0.9*L15,IF(AND(L15&gt;R15,G15="DGR1131_2024",Q15="Elettrico"),0.9*R15,IF(AND(L15&lt;R15,G15="DGR1131_2024",Q15="Idrogeno"),0.9*L15,IF(AND(L15&gt;R15,G15="DGR1131_2024",Q15="Idrogeno"),0.9*R15,IF(L15&lt;R15,L15*PERCCONTRIB,R15*PERCCONTRIB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2:A13"/>
    <mergeCell ref="D12:L13"/>
    <mergeCell ref="V13:AG13"/>
    <mergeCell ref="AH13:AS13"/>
    <mergeCell ref="AT13:BE13"/>
    <mergeCell ref="U12:DY12"/>
    <mergeCell ref="I7:J7"/>
    <mergeCell ref="K7:L7"/>
    <mergeCell ref="B8:C8"/>
    <mergeCell ref="D8:E8"/>
    <mergeCell ref="U30:DY30"/>
    <mergeCell ref="BF13:BQ13"/>
    <mergeCell ref="BR13:CC13"/>
    <mergeCell ref="CD13:CO13"/>
    <mergeCell ref="CP13:DA13"/>
    <mergeCell ref="B10:C10"/>
    <mergeCell ref="D10:E10"/>
    <mergeCell ref="DB13:DM13"/>
    <mergeCell ref="DN13:DY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435" priority="62" operator="greaterThan">
      <formula>#REF!</formula>
    </cfRule>
  </conditionalFormatting>
  <conditionalFormatting sqref="M15:M29">
    <cfRule type="containsText" dxfId="434" priority="32" operator="containsText" text="COMPILARE">
      <formula>NOT(ISERROR(SEARCH("COMPILARE",M15)))</formula>
    </cfRule>
  </conditionalFormatting>
  <conditionalFormatting sqref="V15:DY29">
    <cfRule type="cellIs" dxfId="433" priority="52" operator="equal">
      <formula>3</formula>
    </cfRule>
    <cfRule type="cellIs" dxfId="432" priority="53" operator="equal">
      <formula>2</formula>
    </cfRule>
    <cfRule type="cellIs" dxfId="431" priority="54" operator="equal">
      <formula>1</formula>
    </cfRule>
  </conditionalFormatting>
  <conditionalFormatting sqref="V31:DY40">
    <cfRule type="cellIs" dxfId="430" priority="49" operator="equal">
      <formula>3</formula>
    </cfRule>
    <cfRule type="cellIs" dxfId="429" priority="50" operator="equal">
      <formula>2</formula>
    </cfRule>
    <cfRule type="cellIs" dxfId="428" priority="51" operator="equal">
      <formula>1</formula>
    </cfRule>
  </conditionalFormatting>
  <conditionalFormatting sqref="N15">
    <cfRule type="containsText" dxfId="427" priority="31" operator="containsText" text="COMPILARE">
      <formula>NOT(ISERROR(SEARCH("COMPILARE",N15)))</formula>
    </cfRule>
  </conditionalFormatting>
  <conditionalFormatting sqref="N16">
    <cfRule type="containsText" dxfId="426" priority="30" operator="containsText" text="COMPILARE">
      <formula>NOT(ISERROR(SEARCH("COMPILARE",N16)))</formula>
    </cfRule>
  </conditionalFormatting>
  <conditionalFormatting sqref="N17">
    <cfRule type="containsText" dxfId="425" priority="29" operator="containsText" text="COMPILARE">
      <formula>NOT(ISERROR(SEARCH("COMPILARE",N17)))</formula>
    </cfRule>
  </conditionalFormatting>
  <conditionalFormatting sqref="N18">
    <cfRule type="containsText" dxfId="424" priority="28" operator="containsText" text="COMPILARE">
      <formula>NOT(ISERROR(SEARCH("COMPILARE",N18)))</formula>
    </cfRule>
  </conditionalFormatting>
  <conditionalFormatting sqref="N19">
    <cfRule type="containsText" dxfId="423" priority="27" operator="containsText" text="COMPILARE">
      <formula>NOT(ISERROR(SEARCH("COMPILARE",N19)))</formula>
    </cfRule>
  </conditionalFormatting>
  <conditionalFormatting sqref="N20">
    <cfRule type="containsText" dxfId="422" priority="26" operator="containsText" text="COMPILARE">
      <formula>NOT(ISERROR(SEARCH("COMPILARE",N20)))</formula>
    </cfRule>
  </conditionalFormatting>
  <conditionalFormatting sqref="N21">
    <cfRule type="containsText" dxfId="421" priority="25" operator="containsText" text="COMPILARE">
      <formula>NOT(ISERROR(SEARCH("COMPILARE",N21)))</formula>
    </cfRule>
  </conditionalFormatting>
  <conditionalFormatting sqref="N22">
    <cfRule type="containsText" dxfId="420" priority="24" operator="containsText" text="COMPILARE">
      <formula>NOT(ISERROR(SEARCH("COMPILARE",N22)))</formula>
    </cfRule>
  </conditionalFormatting>
  <conditionalFormatting sqref="N23">
    <cfRule type="containsText" dxfId="419" priority="23" operator="containsText" text="COMPILARE">
      <formula>NOT(ISERROR(SEARCH("COMPILARE",N23)))</formula>
    </cfRule>
  </conditionalFormatting>
  <conditionalFormatting sqref="N24">
    <cfRule type="containsText" dxfId="418" priority="22" operator="containsText" text="COMPILARE">
      <formula>NOT(ISERROR(SEARCH("COMPILARE",N24)))</formula>
    </cfRule>
  </conditionalFormatting>
  <conditionalFormatting sqref="N25">
    <cfRule type="containsText" dxfId="417" priority="21" operator="containsText" text="COMPILARE">
      <formula>NOT(ISERROR(SEARCH("COMPILARE",N25)))</formula>
    </cfRule>
  </conditionalFormatting>
  <conditionalFormatting sqref="N26">
    <cfRule type="containsText" dxfId="416" priority="20" operator="containsText" text="COMPILARE">
      <formula>NOT(ISERROR(SEARCH("COMPILARE",N26)))</formula>
    </cfRule>
  </conditionalFormatting>
  <conditionalFormatting sqref="N27">
    <cfRule type="containsText" dxfId="415" priority="19" operator="containsText" text="COMPILARE">
      <formula>NOT(ISERROR(SEARCH("COMPILARE",N27)))</formula>
    </cfRule>
  </conditionalFormatting>
  <conditionalFormatting sqref="N28">
    <cfRule type="containsText" dxfId="414" priority="18" operator="containsText" text="COMPILARE">
      <formula>NOT(ISERROR(SEARCH("COMPILARE",N28)))</formula>
    </cfRule>
  </conditionalFormatting>
  <conditionalFormatting sqref="N29">
    <cfRule type="containsText" dxfId="413" priority="17" operator="containsText" text="COMPILARE">
      <formula>NOT(ISERROR(SEARCH("COMPILARE",N29)))</formula>
    </cfRule>
  </conditionalFormatting>
  <conditionalFormatting sqref="J16:J17">
    <cfRule type="cellIs" dxfId="412" priority="16" operator="equal">
      <formula>$O$14="Metano"</formula>
    </cfRule>
  </conditionalFormatting>
  <conditionalFormatting sqref="A15:L15">
    <cfRule type="expression" dxfId="411" priority="15">
      <formula>$P$15=1</formula>
    </cfRule>
  </conditionalFormatting>
  <conditionalFormatting sqref="A16:L16">
    <cfRule type="expression" dxfId="410" priority="14">
      <formula>$P$16=1</formula>
    </cfRule>
  </conditionalFormatting>
  <conditionalFormatting sqref="A17:L17">
    <cfRule type="expression" dxfId="409" priority="13">
      <formula>$P$17=1</formula>
    </cfRule>
  </conditionalFormatting>
  <conditionalFormatting sqref="A18:L18">
    <cfRule type="expression" dxfId="408" priority="12">
      <formula>$P$18=1</formula>
    </cfRule>
  </conditionalFormatting>
  <conditionalFormatting sqref="A19:L19">
    <cfRule type="expression" dxfId="407" priority="11">
      <formula>$P$19=1</formula>
    </cfRule>
  </conditionalFormatting>
  <conditionalFormatting sqref="A20:L20">
    <cfRule type="expression" dxfId="406" priority="10">
      <formula>$P$20=1</formula>
    </cfRule>
  </conditionalFormatting>
  <conditionalFormatting sqref="A21:L21">
    <cfRule type="expression" dxfId="405" priority="9">
      <formula>$P$21=1</formula>
    </cfRule>
  </conditionalFormatting>
  <conditionalFormatting sqref="A22:L22">
    <cfRule type="expression" dxfId="404" priority="8">
      <formula>$P$22=1</formula>
    </cfRule>
  </conditionalFormatting>
  <conditionalFormatting sqref="A23:L23">
    <cfRule type="expression" dxfId="403" priority="7">
      <formula>$P$23=1</formula>
    </cfRule>
  </conditionalFormatting>
  <conditionalFormatting sqref="A24:L24">
    <cfRule type="expression" dxfId="402" priority="6">
      <formula>$P$24=1</formula>
    </cfRule>
  </conditionalFormatting>
  <conditionalFormatting sqref="A25:L25">
    <cfRule type="expression" dxfId="401" priority="5">
      <formula>$P$25=1</formula>
    </cfRule>
  </conditionalFormatting>
  <conditionalFormatting sqref="A26:L26">
    <cfRule type="expression" dxfId="400" priority="4">
      <formula>$P$26=1</formula>
    </cfRule>
  </conditionalFormatting>
  <conditionalFormatting sqref="A27:L27">
    <cfRule type="expression" dxfId="399" priority="3">
      <formula>$P$27=1</formula>
    </cfRule>
  </conditionalFormatting>
  <conditionalFormatting sqref="A28:L28">
    <cfRule type="expression" dxfId="398" priority="2">
      <formula>$P$28=1</formula>
    </cfRule>
  </conditionalFormatting>
  <conditionalFormatting sqref="A29:L29">
    <cfRule type="expression" dxfId="397" priority="1">
      <formula>$P$29=1</formula>
    </cfRule>
  </conditionalFormatting>
  <dataValidations count="13">
    <dataValidation type="list" allowBlank="1" showInputMessage="1" showErrorMessage="1" sqref="C31:C40 F31:G40 I15:K29 J31:J40 B15:B29 O15:P29 O31:P40" xr:uid="{00000000-0002-0000-1400-000000000000}">
      <formula1>"0,1"</formula1>
    </dataValidation>
    <dataValidation type="list" allowBlank="1" showInputMessage="1" showErrorMessage="1" sqref="V15:DY29 V31:DY40" xr:uid="{00000000-0002-0000-14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4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400-000003000000}"/>
    <dataValidation allowBlank="1" showInputMessage="1" showErrorMessage="1" prompt="Importo totale dell'itero intervento proposto (totale per riga, netto IVA)" sqref="L31:L40" xr:uid="{00000000-0002-0000-1400-000004000000}"/>
    <dataValidation type="list" allowBlank="1" showInputMessage="1" showErrorMessage="1" prompt="Se l'intervento è allocato su più annualità indicare quali nel campo &quot;Note particolari&quot;" sqref="K31:K40" xr:uid="{00000000-0002-0000-14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400-000006000000}"/>
    <dataValidation type="list" errorStyle="information" allowBlank="1" showInputMessage="1" showErrorMessage="1" sqref="C15:C29" xr:uid="{00000000-0002-0000-1400-000007000000}">
      <formula1>"0,1"</formula1>
    </dataValidation>
    <dataValidation type="list" allowBlank="1" showInputMessage="1" showErrorMessage="1" sqref="H15:H29" xr:uid="{00000000-0002-0000-1400-000008000000}">
      <formula1>INDIRECT(G15)</formula1>
    </dataValidation>
    <dataValidation type="list" allowBlank="1" showInputMessage="1" showErrorMessage="1" sqref="G15:G29" xr:uid="{00000000-0002-0000-14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4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C8487398-23E6-4DB1-B380-513AA25DA00F}">
      <formula1>44926</formula1>
    </dataValidation>
    <dataValidation allowBlank="1" showInputMessage="1" showErrorMessage="1" promptTitle="CIG" prompt="COMPILARE CIG" sqref="M15" xr:uid="{1B5362F4-6D04-4AA3-82B0-1764C8ACDA82}"/>
  </dataValidations>
  <hyperlinks>
    <hyperlink ref="H5" location="QUADRO!A1" display="torna al QUADRO iniziale degli investimenti" xr:uid="{87C965D0-D11B-4A21-ADC1-3DD0DCFB795A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4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4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4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1400-00000F000000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4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4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400-00001000000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00000000-0002-0000-1400-000011000000}">
          <x14:formula1>
            <xm:f>Aziende!$E$3:$E$12</xm:f>
          </x14:formula1>
          <xm:sqref>B5:C5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3367-C5BA-4CA0-A67E-1E848D6BCCB3}">
  <sheetPr codeName="Foglio33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2132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2023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379946.31193557719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498">
        <v>0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379946.31193557719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396" priority="39" operator="greaterThan">
      <formula>#REF!</formula>
    </cfRule>
  </conditionalFormatting>
  <conditionalFormatting sqref="M15:M29">
    <cfRule type="containsText" dxfId="395" priority="32" operator="containsText" text="COMPILARE">
      <formula>NOT(ISERROR(SEARCH("COMPILARE",M15)))</formula>
    </cfRule>
  </conditionalFormatting>
  <conditionalFormatting sqref="V15:DY29">
    <cfRule type="cellIs" dxfId="394" priority="36" operator="equal">
      <formula>3</formula>
    </cfRule>
    <cfRule type="cellIs" dxfId="393" priority="37" operator="equal">
      <formula>2</formula>
    </cfRule>
    <cfRule type="cellIs" dxfId="392" priority="38" operator="equal">
      <formula>1</formula>
    </cfRule>
  </conditionalFormatting>
  <conditionalFormatting sqref="V31:DY40">
    <cfRule type="cellIs" dxfId="391" priority="33" operator="equal">
      <formula>3</formula>
    </cfRule>
    <cfRule type="cellIs" dxfId="390" priority="34" operator="equal">
      <formula>2</formula>
    </cfRule>
    <cfRule type="cellIs" dxfId="389" priority="35" operator="equal">
      <formula>1</formula>
    </cfRule>
  </conditionalFormatting>
  <conditionalFormatting sqref="N15">
    <cfRule type="containsText" dxfId="388" priority="31" operator="containsText" text="COMPILARE">
      <formula>NOT(ISERROR(SEARCH("COMPILARE",N15)))</formula>
    </cfRule>
  </conditionalFormatting>
  <conditionalFormatting sqref="N16">
    <cfRule type="containsText" dxfId="387" priority="30" operator="containsText" text="COMPILARE">
      <formula>NOT(ISERROR(SEARCH("COMPILARE",N16)))</formula>
    </cfRule>
  </conditionalFormatting>
  <conditionalFormatting sqref="N17">
    <cfRule type="containsText" dxfId="386" priority="29" operator="containsText" text="COMPILARE">
      <formula>NOT(ISERROR(SEARCH("COMPILARE",N17)))</formula>
    </cfRule>
  </conditionalFormatting>
  <conditionalFormatting sqref="N18">
    <cfRule type="containsText" dxfId="385" priority="28" operator="containsText" text="COMPILARE">
      <formula>NOT(ISERROR(SEARCH("COMPILARE",N18)))</formula>
    </cfRule>
  </conditionalFormatting>
  <conditionalFormatting sqref="N19">
    <cfRule type="containsText" dxfId="384" priority="27" operator="containsText" text="COMPILARE">
      <formula>NOT(ISERROR(SEARCH("COMPILARE",N19)))</formula>
    </cfRule>
  </conditionalFormatting>
  <conditionalFormatting sqref="N20">
    <cfRule type="containsText" dxfId="383" priority="26" operator="containsText" text="COMPILARE">
      <formula>NOT(ISERROR(SEARCH("COMPILARE",N20)))</formula>
    </cfRule>
  </conditionalFormatting>
  <conditionalFormatting sqref="N21">
    <cfRule type="containsText" dxfId="382" priority="25" operator="containsText" text="COMPILARE">
      <formula>NOT(ISERROR(SEARCH("COMPILARE",N21)))</formula>
    </cfRule>
  </conditionalFormatting>
  <conditionalFormatting sqref="N22">
    <cfRule type="containsText" dxfId="381" priority="24" operator="containsText" text="COMPILARE">
      <formula>NOT(ISERROR(SEARCH("COMPILARE",N22)))</formula>
    </cfRule>
  </conditionalFormatting>
  <conditionalFormatting sqref="N23">
    <cfRule type="containsText" dxfId="380" priority="23" operator="containsText" text="COMPILARE">
      <formula>NOT(ISERROR(SEARCH("COMPILARE",N23)))</formula>
    </cfRule>
  </conditionalFormatting>
  <conditionalFormatting sqref="N24">
    <cfRule type="containsText" dxfId="379" priority="22" operator="containsText" text="COMPILARE">
      <formula>NOT(ISERROR(SEARCH("COMPILARE",N24)))</formula>
    </cfRule>
  </conditionalFormatting>
  <conditionalFormatting sqref="N25">
    <cfRule type="containsText" dxfId="378" priority="21" operator="containsText" text="COMPILARE">
      <formula>NOT(ISERROR(SEARCH("COMPILARE",N25)))</formula>
    </cfRule>
  </conditionalFormatting>
  <conditionalFormatting sqref="N26">
    <cfRule type="containsText" dxfId="377" priority="20" operator="containsText" text="COMPILARE">
      <formula>NOT(ISERROR(SEARCH("COMPILARE",N26)))</formula>
    </cfRule>
  </conditionalFormatting>
  <conditionalFormatting sqref="N27">
    <cfRule type="containsText" dxfId="376" priority="19" operator="containsText" text="COMPILARE">
      <formula>NOT(ISERROR(SEARCH("COMPILARE",N27)))</formula>
    </cfRule>
  </conditionalFormatting>
  <conditionalFormatting sqref="N28">
    <cfRule type="containsText" dxfId="375" priority="18" operator="containsText" text="COMPILARE">
      <formula>NOT(ISERROR(SEARCH("COMPILARE",N28)))</formula>
    </cfRule>
  </conditionalFormatting>
  <conditionalFormatting sqref="N29">
    <cfRule type="containsText" dxfId="374" priority="17" operator="containsText" text="COMPILARE">
      <formula>NOT(ISERROR(SEARCH("COMPILARE",N29)))</formula>
    </cfRule>
  </conditionalFormatting>
  <conditionalFormatting sqref="J16:J17">
    <cfRule type="cellIs" dxfId="373" priority="16" operator="equal">
      <formula>$O$14="Metano"</formula>
    </cfRule>
  </conditionalFormatting>
  <conditionalFormatting sqref="A15:L15">
    <cfRule type="expression" dxfId="372" priority="15">
      <formula>$P$15=1</formula>
    </cfRule>
  </conditionalFormatting>
  <conditionalFormatting sqref="A16:L16">
    <cfRule type="expression" dxfId="371" priority="14">
      <formula>$P$16=1</formula>
    </cfRule>
  </conditionalFormatting>
  <conditionalFormatting sqref="A17:L17">
    <cfRule type="expression" dxfId="370" priority="13">
      <formula>$P$17=1</formula>
    </cfRule>
  </conditionalFormatting>
  <conditionalFormatting sqref="A18:L18">
    <cfRule type="expression" dxfId="369" priority="12">
      <formula>$P$18=1</formula>
    </cfRule>
  </conditionalFormatting>
  <conditionalFormatting sqref="A19:L19">
    <cfRule type="expression" dxfId="368" priority="11">
      <formula>$P$19=1</formula>
    </cfRule>
  </conditionalFormatting>
  <conditionalFormatting sqref="A20:L20">
    <cfRule type="expression" dxfId="367" priority="10">
      <formula>$P$20=1</formula>
    </cfRule>
  </conditionalFormatting>
  <conditionalFormatting sqref="A21:L21">
    <cfRule type="expression" dxfId="366" priority="9">
      <formula>$P$21=1</formula>
    </cfRule>
  </conditionalFormatting>
  <conditionalFormatting sqref="A22:L22">
    <cfRule type="expression" dxfId="365" priority="8">
      <formula>$P$22=1</formula>
    </cfRule>
  </conditionalFormatting>
  <conditionalFormatting sqref="A23:L23">
    <cfRule type="expression" dxfId="364" priority="7">
      <formula>$P$23=1</formula>
    </cfRule>
  </conditionalFormatting>
  <conditionalFormatting sqref="A24:L24">
    <cfRule type="expression" dxfId="363" priority="6">
      <formula>$P$24=1</formula>
    </cfRule>
  </conditionalFormatting>
  <conditionalFormatting sqref="A25:L25">
    <cfRule type="expression" dxfId="362" priority="5">
      <formula>$P$25=1</formula>
    </cfRule>
  </conditionalFormatting>
  <conditionalFormatting sqref="A26:L26">
    <cfRule type="expression" dxfId="361" priority="4">
      <formula>$P$26=1</formula>
    </cfRule>
  </conditionalFormatting>
  <conditionalFormatting sqref="A27:L27">
    <cfRule type="expression" dxfId="360" priority="3">
      <formula>$P$27=1</formula>
    </cfRule>
  </conditionalFormatting>
  <conditionalFormatting sqref="A28:L28">
    <cfRule type="expression" dxfId="359" priority="2">
      <formula>$P$28=1</formula>
    </cfRule>
  </conditionalFormatting>
  <conditionalFormatting sqref="A29:L29">
    <cfRule type="expression" dxfId="358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A1DD2036-1F65-4E1D-8165-7CFB25112A41}">
      <formula1>"0,1"</formula1>
    </dataValidation>
    <dataValidation type="list" allowBlank="1" showInputMessage="1" showErrorMessage="1" sqref="V15:DY29 V31:DY40" xr:uid="{6D595027-BB55-4164-A678-8F25A6BC7C6F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9B45B57B-1674-4388-9757-A21AA7B6E012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9D37864F-048E-4827-9734-511BC9E12767}"/>
    <dataValidation allowBlank="1" showInputMessage="1" showErrorMessage="1" prompt="Importo totale dell'itero intervento proposto (totale per riga, netto IVA)" sqref="L31:L40" xr:uid="{CA318CD1-B294-46AA-9B17-8FF298C805E0}"/>
    <dataValidation type="list" allowBlank="1" showInputMessage="1" showErrorMessage="1" prompt="Se l'intervento è allocato su più annualità indicare quali nel campo &quot;Note particolari&quot;" sqref="K31:K40" xr:uid="{98269839-C288-4D6D-9071-81C2E18FCB0B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F9F8C113-2CBF-46FF-B003-DAF84F7D1DDA}"/>
    <dataValidation type="list" errorStyle="information" allowBlank="1" showInputMessage="1" showErrorMessage="1" sqref="C15:C29" xr:uid="{4579E932-97F1-4E76-9CFC-3882657B1D18}">
      <formula1>"0,1"</formula1>
    </dataValidation>
    <dataValidation type="list" allowBlank="1" showInputMessage="1" showErrorMessage="1" sqref="H15:H29" xr:uid="{C5D39998-54F3-4B82-8FEC-EAEBFA12E98A}">
      <formula1>INDIRECT(G15)</formula1>
    </dataValidation>
    <dataValidation type="custom" showInputMessage="1" showErrorMessage="1" errorTitle="CIG MANCANTE" error="CIG MANCANTE_x000a_(compilare colonna a destra)" sqref="L15:L29" xr:uid="{C8479ADA-8F79-4E92-9AD1-525B8A49F33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45DEBDCE-BC6D-4125-9E1B-23816DEF7AF2}">
      <formula1>45657</formula1>
    </dataValidation>
    <dataValidation allowBlank="1" showInputMessage="1" showErrorMessage="1" promptTitle="CIG" prompt="COMPILARE CIG" sqref="M15" xr:uid="{36099626-AF14-4AEB-9985-F8DC6614FB58}"/>
  </dataValidations>
  <hyperlinks>
    <hyperlink ref="H5" location="QUADRO!A1" display="torna al QUADRO iniziale degli investimenti" xr:uid="{A30C1602-6DDE-4FA6-9E77-93DEF60ABA6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2A99375-38E7-4AD5-9D55-E08B7AC9A0A5}">
          <x14:formula1>
            <xm:f>DGRtetto!$B$2:$B$5</xm:f>
          </x14:formula1>
          <xm:sqref>G15:G29</xm:sqref>
        </x14:dataValidation>
        <x14:dataValidation type="list" allowBlank="1" showInputMessage="1" showErrorMessage="1" xr:uid="{63AD1F72-7DFC-44C3-8784-98DECDBB2663}">
          <x14:formula1>
            <xm:f>Aziende!$C$3:$C$7</xm:f>
          </x14:formula1>
          <xm:sqref>B3</xm:sqref>
        </x14:dataValidation>
        <x14:dataValidation type="list" allowBlank="1" showInputMessage="1" showErrorMessage="1" xr:uid="{A7444379-8BE8-4B28-A004-52F20FF80CAC}">
          <x14:formula1>
            <xm:f>Aziende!$A$3:$A$197</xm:f>
          </x14:formula1>
          <xm:sqref>B2</xm:sqref>
        </x14:dataValidation>
        <x14:dataValidation type="list" allowBlank="1" showInputMessage="1" showErrorMessage="1" xr:uid="{84084C51-7252-4CDB-A379-6F405E0C7606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AABBF5FA-3ECC-4054-9546-7DDFFFA53832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70ACB6C3-398C-4E10-AEC9-94629A4758B4}">
          <x14:formula1>
            <xm:f>Targhe!$D$2:$D$1228</xm:f>
          </x14:formula1>
          <xm:sqref>D15:D29</xm:sqref>
        </x14:dataValidation>
        <x14:dataValidation type="list" allowBlank="1" showInputMessage="1" showErrorMessage="1" xr:uid="{F63B3DEC-51C0-4F80-A6A2-80287D1F36BF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F0F7EFBC-041D-4F0F-8F6B-B7693AFFF0D2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F8D83187-A997-4E8C-9F9B-D509B2FB580B}">
          <x14:formula1>
            <xm:f>Aziende!$E$3:$E$12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2021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2019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MIT_2019_FM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215183.11675873422</v>
      </c>
      <c r="C7" s="498"/>
      <c r="D7" s="511" t="s">
        <v>232</v>
      </c>
      <c r="E7" s="511"/>
      <c r="F7" s="117">
        <f>+S43</f>
        <v>0</v>
      </c>
      <c r="G7" s="261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223_2018'!F10</f>
        <v>268073.24310010666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483256.35985884088</v>
      </c>
      <c r="G10" s="271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3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8" t="s">
        <v>68</v>
      </c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1297" priority="93" operator="greaterThan">
      <formula>#REF!</formula>
    </cfRule>
  </conditionalFormatting>
  <conditionalFormatting sqref="M15:M29">
    <cfRule type="containsText" dxfId="1296" priority="32" operator="containsText" text="COMPILARE">
      <formula>NOT(ISERROR(SEARCH("COMPILARE",M15)))</formula>
    </cfRule>
  </conditionalFormatting>
  <conditionalFormatting sqref="V15:DY29">
    <cfRule type="cellIs" dxfId="1295" priority="83" operator="equal">
      <formula>3</formula>
    </cfRule>
    <cfRule type="cellIs" dxfId="1294" priority="84" operator="equal">
      <formula>2</formula>
    </cfRule>
    <cfRule type="cellIs" dxfId="1293" priority="85" operator="equal">
      <formula>1</formula>
    </cfRule>
  </conditionalFormatting>
  <conditionalFormatting sqref="V31:DY40">
    <cfRule type="cellIs" dxfId="1292" priority="80" operator="equal">
      <formula>3</formula>
    </cfRule>
    <cfRule type="cellIs" dxfId="1291" priority="81" operator="equal">
      <formula>2</formula>
    </cfRule>
    <cfRule type="cellIs" dxfId="1290" priority="82" operator="equal">
      <formula>1</formula>
    </cfRule>
  </conditionalFormatting>
  <conditionalFormatting sqref="N15">
    <cfRule type="containsText" dxfId="1289" priority="31" operator="containsText" text="COMPILARE">
      <formula>NOT(ISERROR(SEARCH("COMPILARE",N15)))</formula>
    </cfRule>
  </conditionalFormatting>
  <conditionalFormatting sqref="N16">
    <cfRule type="containsText" dxfId="1288" priority="30" operator="containsText" text="COMPILARE">
      <formula>NOT(ISERROR(SEARCH("COMPILARE",N16)))</formula>
    </cfRule>
  </conditionalFormatting>
  <conditionalFormatting sqref="N17">
    <cfRule type="containsText" dxfId="1287" priority="29" operator="containsText" text="COMPILARE">
      <formula>NOT(ISERROR(SEARCH("COMPILARE",N17)))</formula>
    </cfRule>
  </conditionalFormatting>
  <conditionalFormatting sqref="N18">
    <cfRule type="containsText" dxfId="1286" priority="28" operator="containsText" text="COMPILARE">
      <formula>NOT(ISERROR(SEARCH("COMPILARE",N18)))</formula>
    </cfRule>
  </conditionalFormatting>
  <conditionalFormatting sqref="N19">
    <cfRule type="containsText" dxfId="1285" priority="27" operator="containsText" text="COMPILARE">
      <formula>NOT(ISERROR(SEARCH("COMPILARE",N19)))</formula>
    </cfRule>
  </conditionalFormatting>
  <conditionalFormatting sqref="N20">
    <cfRule type="containsText" dxfId="1284" priority="26" operator="containsText" text="COMPILARE">
      <formula>NOT(ISERROR(SEARCH("COMPILARE",N20)))</formula>
    </cfRule>
  </conditionalFormatting>
  <conditionalFormatting sqref="N21">
    <cfRule type="containsText" dxfId="1283" priority="25" operator="containsText" text="COMPILARE">
      <formula>NOT(ISERROR(SEARCH("COMPILARE",N21)))</formula>
    </cfRule>
  </conditionalFormatting>
  <conditionalFormatting sqref="N22">
    <cfRule type="containsText" dxfId="1282" priority="24" operator="containsText" text="COMPILARE">
      <formula>NOT(ISERROR(SEARCH("COMPILARE",N22)))</formula>
    </cfRule>
  </conditionalFormatting>
  <conditionalFormatting sqref="N23">
    <cfRule type="containsText" dxfId="1281" priority="23" operator="containsText" text="COMPILARE">
      <formula>NOT(ISERROR(SEARCH("COMPILARE",N23)))</formula>
    </cfRule>
  </conditionalFormatting>
  <conditionalFormatting sqref="N24">
    <cfRule type="containsText" dxfId="1280" priority="22" operator="containsText" text="COMPILARE">
      <formula>NOT(ISERROR(SEARCH("COMPILARE",N24)))</formula>
    </cfRule>
  </conditionalFormatting>
  <conditionalFormatting sqref="N25">
    <cfRule type="containsText" dxfId="1279" priority="21" operator="containsText" text="COMPILARE">
      <formula>NOT(ISERROR(SEARCH("COMPILARE",N25)))</formula>
    </cfRule>
  </conditionalFormatting>
  <conditionalFormatting sqref="N26">
    <cfRule type="containsText" dxfId="1278" priority="20" operator="containsText" text="COMPILARE">
      <formula>NOT(ISERROR(SEARCH("COMPILARE",N26)))</formula>
    </cfRule>
  </conditionalFormatting>
  <conditionalFormatting sqref="N27">
    <cfRule type="containsText" dxfId="1277" priority="19" operator="containsText" text="COMPILARE">
      <formula>NOT(ISERROR(SEARCH("COMPILARE",N27)))</formula>
    </cfRule>
  </conditionalFormatting>
  <conditionalFormatting sqref="N28">
    <cfRule type="containsText" dxfId="1276" priority="18" operator="containsText" text="COMPILARE">
      <formula>NOT(ISERROR(SEARCH("COMPILARE",N28)))</formula>
    </cfRule>
  </conditionalFormatting>
  <conditionalFormatting sqref="N29">
    <cfRule type="containsText" dxfId="1275" priority="17" operator="containsText" text="COMPILARE">
      <formula>NOT(ISERROR(SEARCH("COMPILARE",N29)))</formula>
    </cfRule>
  </conditionalFormatting>
  <conditionalFormatting sqref="J16:J17">
    <cfRule type="cellIs" dxfId="1274" priority="16" operator="equal">
      <formula>$O$14="Metano"</formula>
    </cfRule>
  </conditionalFormatting>
  <conditionalFormatting sqref="A15:L15">
    <cfRule type="expression" dxfId="1273" priority="15">
      <formula>$P$15=1</formula>
    </cfRule>
  </conditionalFormatting>
  <conditionalFormatting sqref="A16:L16">
    <cfRule type="expression" dxfId="1272" priority="14">
      <formula>$P$16=1</formula>
    </cfRule>
  </conditionalFormatting>
  <conditionalFormatting sqref="A17:L17">
    <cfRule type="expression" dxfId="1271" priority="13">
      <formula>$P$17=1</formula>
    </cfRule>
  </conditionalFormatting>
  <conditionalFormatting sqref="A18:L18">
    <cfRule type="expression" dxfId="1270" priority="12">
      <formula>$P$18=1</formula>
    </cfRule>
  </conditionalFormatting>
  <conditionalFormatting sqref="A19:L19">
    <cfRule type="expression" dxfId="1269" priority="11">
      <formula>$P$19=1</formula>
    </cfRule>
  </conditionalFormatting>
  <conditionalFormatting sqref="A20:L20">
    <cfRule type="expression" dxfId="1268" priority="10">
      <formula>$P$20=1</formula>
    </cfRule>
  </conditionalFormatting>
  <conditionalFormatting sqref="A21:L21">
    <cfRule type="expression" dxfId="1267" priority="9">
      <formula>$P$21=1</formula>
    </cfRule>
  </conditionalFormatting>
  <conditionalFormatting sqref="A22:L22">
    <cfRule type="expression" dxfId="1266" priority="8">
      <formula>$P$22=1</formula>
    </cfRule>
  </conditionalFormatting>
  <conditionalFormatting sqref="A23:L23">
    <cfRule type="expression" dxfId="1265" priority="7">
      <formula>$P$23=1</formula>
    </cfRule>
  </conditionalFormatting>
  <conditionalFormatting sqref="A24:L24">
    <cfRule type="expression" dxfId="1264" priority="6">
      <formula>$P$24=1</formula>
    </cfRule>
  </conditionalFormatting>
  <conditionalFormatting sqref="A25:L25">
    <cfRule type="expression" dxfId="1263" priority="5">
      <formula>$P$25=1</formula>
    </cfRule>
  </conditionalFormatting>
  <conditionalFormatting sqref="A26:L26">
    <cfRule type="expression" dxfId="1262" priority="4">
      <formula>$P$26=1</formula>
    </cfRule>
  </conditionalFormatting>
  <conditionalFormatting sqref="A27:L27">
    <cfRule type="expression" dxfId="1261" priority="3">
      <formula>$P$27=1</formula>
    </cfRule>
  </conditionalFormatting>
  <conditionalFormatting sqref="A28:L28">
    <cfRule type="expression" dxfId="1260" priority="2">
      <formula>$P$28=1</formula>
    </cfRule>
  </conditionalFormatting>
  <conditionalFormatting sqref="A29:L29">
    <cfRule type="expression" dxfId="1259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2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200-000001000000}"/>
    <dataValidation type="list" allowBlank="1" showInputMessage="1" showErrorMessage="1" prompt="Se l'intervento è allocato su più annualità indicare quali nel campo &quot;Note particolari&quot;" sqref="K31:K40" xr:uid="{00000000-0002-0000-02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2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2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200-000005000000}">
      <formula1>H31="Colonnine di ricarica autobus elettrici e relativi apparati"</formula1>
    </dataValidation>
    <dataValidation type="list" allowBlank="1" showInputMessage="1" showErrorMessage="1" sqref="V15:DY29 V31:DY40" xr:uid="{00000000-0002-0000-0200-000006000000}">
      <formula1>"1,2,3"</formula1>
    </dataValidation>
    <dataValidation type="list" allowBlank="1" showInputMessage="1" showErrorMessage="1" sqref="C31:C40 F31:G40 I15:K29 J31:J40 O31:P40 O15:P29 B15:B29" xr:uid="{00000000-0002-0000-0200-000007000000}">
      <formula1>"0,1"</formula1>
    </dataValidation>
    <dataValidation type="list" allowBlank="1" showInputMessage="1" showErrorMessage="1" sqref="H15:H29" xr:uid="{00000000-0002-0000-02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2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EAE5CACA-E2F3-400A-B45C-363C959E1AFE}">
      <formula1>44865</formula1>
    </dataValidation>
  </dataValidations>
  <hyperlinks>
    <hyperlink ref="H5" location="QUADRO!A1" display="torna al QUADRO iniziale degli investimenti" xr:uid="{B991FE22-E704-4FDB-AFE6-189926C0DDDD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2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2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2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2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2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2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2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2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2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3D8DF-6505-460C-8E00-B1AD4CEC59F1}">
  <sheetPr codeName="Foglio34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2132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2024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397216.59884173982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498">
        <f>'DM 256_2023'!F10</f>
        <v>379946.31193557719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777162.91077731701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357" priority="39" operator="greaterThan">
      <formula>#REF!</formula>
    </cfRule>
  </conditionalFormatting>
  <conditionalFormatting sqref="M15:M29">
    <cfRule type="containsText" dxfId="356" priority="32" operator="containsText" text="COMPILARE">
      <formula>NOT(ISERROR(SEARCH("COMPILARE",M15)))</formula>
    </cfRule>
  </conditionalFormatting>
  <conditionalFormatting sqref="V15:DY29">
    <cfRule type="cellIs" dxfId="355" priority="36" operator="equal">
      <formula>3</formula>
    </cfRule>
    <cfRule type="cellIs" dxfId="354" priority="37" operator="equal">
      <formula>2</formula>
    </cfRule>
    <cfRule type="cellIs" dxfId="353" priority="38" operator="equal">
      <formula>1</formula>
    </cfRule>
  </conditionalFormatting>
  <conditionalFormatting sqref="V31:DY40">
    <cfRule type="cellIs" dxfId="352" priority="33" operator="equal">
      <formula>3</formula>
    </cfRule>
    <cfRule type="cellIs" dxfId="351" priority="34" operator="equal">
      <formula>2</formula>
    </cfRule>
    <cfRule type="cellIs" dxfId="350" priority="35" operator="equal">
      <formula>1</formula>
    </cfRule>
  </conditionalFormatting>
  <conditionalFormatting sqref="N15">
    <cfRule type="containsText" dxfId="349" priority="31" operator="containsText" text="COMPILARE">
      <formula>NOT(ISERROR(SEARCH("COMPILARE",N15)))</formula>
    </cfRule>
  </conditionalFormatting>
  <conditionalFormatting sqref="N16">
    <cfRule type="containsText" dxfId="348" priority="30" operator="containsText" text="COMPILARE">
      <formula>NOT(ISERROR(SEARCH("COMPILARE",N16)))</formula>
    </cfRule>
  </conditionalFormatting>
  <conditionalFormatting sqref="N17">
    <cfRule type="containsText" dxfId="347" priority="29" operator="containsText" text="COMPILARE">
      <formula>NOT(ISERROR(SEARCH("COMPILARE",N17)))</formula>
    </cfRule>
  </conditionalFormatting>
  <conditionalFormatting sqref="N18">
    <cfRule type="containsText" dxfId="346" priority="28" operator="containsText" text="COMPILARE">
      <formula>NOT(ISERROR(SEARCH("COMPILARE",N18)))</formula>
    </cfRule>
  </conditionalFormatting>
  <conditionalFormatting sqref="N19">
    <cfRule type="containsText" dxfId="345" priority="27" operator="containsText" text="COMPILARE">
      <formula>NOT(ISERROR(SEARCH("COMPILARE",N19)))</formula>
    </cfRule>
  </conditionalFormatting>
  <conditionalFormatting sqref="N20">
    <cfRule type="containsText" dxfId="344" priority="26" operator="containsText" text="COMPILARE">
      <formula>NOT(ISERROR(SEARCH("COMPILARE",N20)))</formula>
    </cfRule>
  </conditionalFormatting>
  <conditionalFormatting sqref="N21">
    <cfRule type="containsText" dxfId="343" priority="25" operator="containsText" text="COMPILARE">
      <formula>NOT(ISERROR(SEARCH("COMPILARE",N21)))</formula>
    </cfRule>
  </conditionalFormatting>
  <conditionalFormatting sqref="N22">
    <cfRule type="containsText" dxfId="342" priority="24" operator="containsText" text="COMPILARE">
      <formula>NOT(ISERROR(SEARCH("COMPILARE",N22)))</formula>
    </cfRule>
  </conditionalFormatting>
  <conditionalFormatting sqref="N23">
    <cfRule type="containsText" dxfId="341" priority="23" operator="containsText" text="COMPILARE">
      <formula>NOT(ISERROR(SEARCH("COMPILARE",N23)))</formula>
    </cfRule>
  </conditionalFormatting>
  <conditionalFormatting sqref="N24">
    <cfRule type="containsText" dxfId="340" priority="22" operator="containsText" text="COMPILARE">
      <formula>NOT(ISERROR(SEARCH("COMPILARE",N24)))</formula>
    </cfRule>
  </conditionalFormatting>
  <conditionalFormatting sqref="N25">
    <cfRule type="containsText" dxfId="339" priority="21" operator="containsText" text="COMPILARE">
      <formula>NOT(ISERROR(SEARCH("COMPILARE",N25)))</formula>
    </cfRule>
  </conditionalFormatting>
  <conditionalFormatting sqref="N26">
    <cfRule type="containsText" dxfId="338" priority="20" operator="containsText" text="COMPILARE">
      <formula>NOT(ISERROR(SEARCH("COMPILARE",N26)))</formula>
    </cfRule>
  </conditionalFormatting>
  <conditionalFormatting sqref="N27">
    <cfRule type="containsText" dxfId="337" priority="19" operator="containsText" text="COMPILARE">
      <formula>NOT(ISERROR(SEARCH("COMPILARE",N27)))</formula>
    </cfRule>
  </conditionalFormatting>
  <conditionalFormatting sqref="N28">
    <cfRule type="containsText" dxfId="336" priority="18" operator="containsText" text="COMPILARE">
      <formula>NOT(ISERROR(SEARCH("COMPILARE",N28)))</formula>
    </cfRule>
  </conditionalFormatting>
  <conditionalFormatting sqref="N29">
    <cfRule type="containsText" dxfId="335" priority="17" operator="containsText" text="COMPILARE">
      <formula>NOT(ISERROR(SEARCH("COMPILARE",N29)))</formula>
    </cfRule>
  </conditionalFormatting>
  <conditionalFormatting sqref="J16:J17">
    <cfRule type="cellIs" dxfId="334" priority="16" operator="equal">
      <formula>$O$14="Metano"</formula>
    </cfRule>
  </conditionalFormatting>
  <conditionalFormatting sqref="A15:L15">
    <cfRule type="expression" dxfId="333" priority="15">
      <formula>$P$15=1</formula>
    </cfRule>
  </conditionalFormatting>
  <conditionalFormatting sqref="A16:L16">
    <cfRule type="expression" dxfId="332" priority="14">
      <formula>$P$16=1</formula>
    </cfRule>
  </conditionalFormatting>
  <conditionalFormatting sqref="A17:L17">
    <cfRule type="expression" dxfId="331" priority="13">
      <formula>$P$17=1</formula>
    </cfRule>
  </conditionalFormatting>
  <conditionalFormatting sqref="A18:L18">
    <cfRule type="expression" dxfId="330" priority="12">
      <formula>$P$18=1</formula>
    </cfRule>
  </conditionalFormatting>
  <conditionalFormatting sqref="A19:L19">
    <cfRule type="expression" dxfId="329" priority="11">
      <formula>$P$19=1</formula>
    </cfRule>
  </conditionalFormatting>
  <conditionalFormatting sqref="A20:L20">
    <cfRule type="expression" dxfId="328" priority="10">
      <formula>$P$20=1</formula>
    </cfRule>
  </conditionalFormatting>
  <conditionalFormatting sqref="A21:L21">
    <cfRule type="expression" dxfId="327" priority="9">
      <formula>$P$21=1</formula>
    </cfRule>
  </conditionalFormatting>
  <conditionalFormatting sqref="A22:L22">
    <cfRule type="expression" dxfId="326" priority="8">
      <formula>$P$22=1</formula>
    </cfRule>
  </conditionalFormatting>
  <conditionalFormatting sqref="A23:L23">
    <cfRule type="expression" dxfId="325" priority="7">
      <formula>$P$23=1</formula>
    </cfRule>
  </conditionalFormatting>
  <conditionalFormatting sqref="A24:L24">
    <cfRule type="expression" dxfId="324" priority="6">
      <formula>$P$24=1</formula>
    </cfRule>
  </conditionalFormatting>
  <conditionalFormatting sqref="A25:L25">
    <cfRule type="expression" dxfId="323" priority="5">
      <formula>$P$25=1</formula>
    </cfRule>
  </conditionalFormatting>
  <conditionalFormatting sqref="A26:L26">
    <cfRule type="expression" dxfId="322" priority="4">
      <formula>$P$26=1</formula>
    </cfRule>
  </conditionalFormatting>
  <conditionalFormatting sqref="A27:L27">
    <cfRule type="expression" dxfId="321" priority="3">
      <formula>$P$27=1</formula>
    </cfRule>
  </conditionalFormatting>
  <conditionalFormatting sqref="A28:L28">
    <cfRule type="expression" dxfId="320" priority="2">
      <formula>$P$28=1</formula>
    </cfRule>
  </conditionalFormatting>
  <conditionalFormatting sqref="A29:L29">
    <cfRule type="expression" dxfId="319" priority="1">
      <formula>$P$29=1</formula>
    </cfRule>
  </conditionalFormatting>
  <dataValidations count="12">
    <dataValidation allowBlank="1" showInputMessage="1" showErrorMessage="1" promptTitle="CIG" prompt="COMPILARE CIG" sqref="M15" xr:uid="{2518607A-9D7F-4BBB-9406-0C1AD0696D31}"/>
    <dataValidation type="date" operator="lessThanOrEqual" allowBlank="1" showInputMessage="1" showErrorMessage="1" errorTitle="STIPULA CONTRATTO" error="La data inserita supera il termine del 31/12/2024" sqref="N15:N29" xr:uid="{41DBB5CB-3B0D-483B-80FF-37248CC41131}">
      <formula1>45657</formula1>
    </dataValidation>
    <dataValidation type="custom" showInputMessage="1" showErrorMessage="1" errorTitle="CIG MANCANTE" error="CIG MANCANTE_x000a_(compilare colonna a destra)" sqref="L15:L29" xr:uid="{134B0A30-0A73-4F1A-955E-194268068798}">
      <formula1>$M15&lt;&gt;"COMPILARE"</formula1>
    </dataValidation>
    <dataValidation type="list" allowBlank="1" showInputMessage="1" showErrorMessage="1" sqref="H15:H29" xr:uid="{E985BFB7-0F46-4ECF-BD4A-DE68CFF3485E}">
      <formula1>INDIRECT(G15)</formula1>
    </dataValidation>
    <dataValidation type="list" errorStyle="information" allowBlank="1" showInputMessage="1" showErrorMessage="1" sqref="C15:C29" xr:uid="{CA110C21-F975-432C-8F93-D056C9858111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22FF7A7B-3B2E-4A43-8E62-0FE71077CAB5}"/>
    <dataValidation type="list" allowBlank="1" showInputMessage="1" showErrorMessage="1" prompt="Se l'intervento è allocato su più annualità indicare quali nel campo &quot;Note particolari&quot;" sqref="K31:K40" xr:uid="{C1850D58-3AE2-489C-9ACD-BA995535CB11}">
      <formula1>"0,1"</formula1>
    </dataValidation>
    <dataValidation allowBlank="1" showInputMessage="1" showErrorMessage="1" prompt="Importo totale dell'itero intervento proposto (totale per riga, netto IVA)" sqref="L31:L40" xr:uid="{AE1F3E06-95A5-44CF-BAD4-6775607A8B2B}"/>
    <dataValidation allowBlank="1" showInputMessage="1" showErrorMessage="1" prompt="Se l'investimento è spalmato su più annualità inserire il valore allocato nell'anno in esame e sul quale si chiede la quota di contributo." sqref="R31:R40" xr:uid="{EE70802A-AF38-4965-9610-4CE76EFD9B1B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5D96266C-CFC4-4EAA-BBC2-450FA6FA1D83}">
      <formula1>H31="Colonnine di ricarica autobus elettrici e relativi apparati"</formula1>
    </dataValidation>
    <dataValidation type="list" allowBlank="1" showInputMessage="1" showErrorMessage="1" sqref="V15:DY29 V31:DY40" xr:uid="{E5983F71-3E39-4011-AE12-2AD559CA42AF}">
      <formula1>"1,2,3"</formula1>
    </dataValidation>
    <dataValidation type="list" allowBlank="1" showInputMessage="1" showErrorMessage="1" sqref="C31:C40 F31:G40 I15:K29 J31:J40 B15:B29 O15:P29 O31:P40" xr:uid="{06582A89-C9EC-4CA8-B001-086CE847BE12}">
      <formula1>"0,1"</formula1>
    </dataValidation>
  </dataValidations>
  <hyperlinks>
    <hyperlink ref="H5" location="QUADRO!A1" display="torna al QUADRO iniziale degli investimenti" xr:uid="{5F775BCC-68AD-4FE3-9E0D-0C4453988BEF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0620B05-1A4A-4F46-95FA-A554AA2E891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75165C71-582E-4741-8887-9725C3248DB7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1CF77773-E9E1-4D0D-AA52-6B2F3633EF7B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D0265ACE-6C5D-4E44-8142-1FA04377D738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64BBF99D-D1F5-4867-AAC5-256BC48AB267}">
          <x14:formula1>
            <xm:f>Aziende!$A$3:$A$197</xm:f>
          </x14:formula1>
          <xm:sqref>B2</xm:sqref>
        </x14:dataValidation>
        <x14:dataValidation type="list" allowBlank="1" showInputMessage="1" showErrorMessage="1" xr:uid="{E39C1A35-A624-4B87-87B2-AC8CEA534CB0}">
          <x14:formula1>
            <xm:f>Aziende!$C$3:$C$7</xm:f>
          </x14:formula1>
          <xm:sqref>B3</xm:sqref>
        </x14:dataValidation>
        <x14:dataValidation type="list" allowBlank="1" showInputMessage="1" showErrorMessage="1" xr:uid="{0AB49806-050D-41DF-9CE1-11A27B011B25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38BC9A48-B3AD-4CED-8D2E-309839A03A32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EAE82B9F-2739-4030-943B-DB669EC242D9}">
          <x14:formula1>
            <xm:f>Aziende!$E$3:$E$12</xm:f>
          </x14:formula1>
          <xm:sqref>B5:C5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2FF44-EE3B-4452-95E1-1C7941A83951}">
  <sheetPr codeName="Foglio35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2132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2025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397216.59884173982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498">
        <f>'DM 256_2024'!F10</f>
        <v>777162.91077731701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1174379.5096190567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318" priority="39" operator="greaterThan">
      <formula>#REF!</formula>
    </cfRule>
  </conditionalFormatting>
  <conditionalFormatting sqref="M15:M29">
    <cfRule type="containsText" dxfId="317" priority="32" operator="containsText" text="COMPILARE">
      <formula>NOT(ISERROR(SEARCH("COMPILARE",M15)))</formula>
    </cfRule>
  </conditionalFormatting>
  <conditionalFormatting sqref="V15:DY29">
    <cfRule type="cellIs" dxfId="316" priority="36" operator="equal">
      <formula>3</formula>
    </cfRule>
    <cfRule type="cellIs" dxfId="315" priority="37" operator="equal">
      <formula>2</formula>
    </cfRule>
    <cfRule type="cellIs" dxfId="314" priority="38" operator="equal">
      <formula>1</formula>
    </cfRule>
  </conditionalFormatting>
  <conditionalFormatting sqref="V31:DY40">
    <cfRule type="cellIs" dxfId="313" priority="33" operator="equal">
      <formula>3</formula>
    </cfRule>
    <cfRule type="cellIs" dxfId="312" priority="34" operator="equal">
      <formula>2</formula>
    </cfRule>
    <cfRule type="cellIs" dxfId="311" priority="35" operator="equal">
      <formula>1</formula>
    </cfRule>
  </conditionalFormatting>
  <conditionalFormatting sqref="N15">
    <cfRule type="containsText" dxfId="310" priority="31" operator="containsText" text="COMPILARE">
      <formula>NOT(ISERROR(SEARCH("COMPILARE",N15)))</formula>
    </cfRule>
  </conditionalFormatting>
  <conditionalFormatting sqref="N16">
    <cfRule type="containsText" dxfId="309" priority="30" operator="containsText" text="COMPILARE">
      <formula>NOT(ISERROR(SEARCH("COMPILARE",N16)))</formula>
    </cfRule>
  </conditionalFormatting>
  <conditionalFormatting sqref="N17">
    <cfRule type="containsText" dxfId="308" priority="29" operator="containsText" text="COMPILARE">
      <formula>NOT(ISERROR(SEARCH("COMPILARE",N17)))</formula>
    </cfRule>
  </conditionalFormatting>
  <conditionalFormatting sqref="N18">
    <cfRule type="containsText" dxfId="307" priority="28" operator="containsText" text="COMPILARE">
      <formula>NOT(ISERROR(SEARCH("COMPILARE",N18)))</formula>
    </cfRule>
  </conditionalFormatting>
  <conditionalFormatting sqref="N19">
    <cfRule type="containsText" dxfId="306" priority="27" operator="containsText" text="COMPILARE">
      <formula>NOT(ISERROR(SEARCH("COMPILARE",N19)))</formula>
    </cfRule>
  </conditionalFormatting>
  <conditionalFormatting sqref="N20">
    <cfRule type="containsText" dxfId="305" priority="26" operator="containsText" text="COMPILARE">
      <formula>NOT(ISERROR(SEARCH("COMPILARE",N20)))</formula>
    </cfRule>
  </conditionalFormatting>
  <conditionalFormatting sqref="N21">
    <cfRule type="containsText" dxfId="304" priority="25" operator="containsText" text="COMPILARE">
      <formula>NOT(ISERROR(SEARCH("COMPILARE",N21)))</formula>
    </cfRule>
  </conditionalFormatting>
  <conditionalFormatting sqref="N22">
    <cfRule type="containsText" dxfId="303" priority="24" operator="containsText" text="COMPILARE">
      <formula>NOT(ISERROR(SEARCH("COMPILARE",N22)))</formula>
    </cfRule>
  </conditionalFormatting>
  <conditionalFormatting sqref="N23">
    <cfRule type="containsText" dxfId="302" priority="23" operator="containsText" text="COMPILARE">
      <formula>NOT(ISERROR(SEARCH("COMPILARE",N23)))</formula>
    </cfRule>
  </conditionalFormatting>
  <conditionalFormatting sqref="N24">
    <cfRule type="containsText" dxfId="301" priority="22" operator="containsText" text="COMPILARE">
      <formula>NOT(ISERROR(SEARCH("COMPILARE",N24)))</formula>
    </cfRule>
  </conditionalFormatting>
  <conditionalFormatting sqref="N25">
    <cfRule type="containsText" dxfId="300" priority="21" operator="containsText" text="COMPILARE">
      <formula>NOT(ISERROR(SEARCH("COMPILARE",N25)))</formula>
    </cfRule>
  </conditionalFormatting>
  <conditionalFormatting sqref="N26">
    <cfRule type="containsText" dxfId="299" priority="20" operator="containsText" text="COMPILARE">
      <formula>NOT(ISERROR(SEARCH("COMPILARE",N26)))</formula>
    </cfRule>
  </conditionalFormatting>
  <conditionalFormatting sqref="N27">
    <cfRule type="containsText" dxfId="298" priority="19" operator="containsText" text="COMPILARE">
      <formula>NOT(ISERROR(SEARCH("COMPILARE",N27)))</formula>
    </cfRule>
  </conditionalFormatting>
  <conditionalFormatting sqref="N28">
    <cfRule type="containsText" dxfId="297" priority="18" operator="containsText" text="COMPILARE">
      <formula>NOT(ISERROR(SEARCH("COMPILARE",N28)))</formula>
    </cfRule>
  </conditionalFormatting>
  <conditionalFormatting sqref="N29">
    <cfRule type="containsText" dxfId="296" priority="17" operator="containsText" text="COMPILARE">
      <formula>NOT(ISERROR(SEARCH("COMPILARE",N29)))</formula>
    </cfRule>
  </conditionalFormatting>
  <conditionalFormatting sqref="J16:J17">
    <cfRule type="cellIs" dxfId="295" priority="16" operator="equal">
      <formula>$O$14="Metano"</formula>
    </cfRule>
  </conditionalFormatting>
  <conditionalFormatting sqref="A15:L15">
    <cfRule type="expression" dxfId="294" priority="15">
      <formula>$P$15=1</formula>
    </cfRule>
  </conditionalFormatting>
  <conditionalFormatting sqref="A16:L16">
    <cfRule type="expression" dxfId="293" priority="14">
      <formula>$P$16=1</formula>
    </cfRule>
  </conditionalFormatting>
  <conditionalFormatting sqref="A17:L17">
    <cfRule type="expression" dxfId="292" priority="13">
      <formula>$P$17=1</formula>
    </cfRule>
  </conditionalFormatting>
  <conditionalFormatting sqref="A18:L18">
    <cfRule type="expression" dxfId="291" priority="12">
      <formula>$P$18=1</formula>
    </cfRule>
  </conditionalFormatting>
  <conditionalFormatting sqref="A19:L19">
    <cfRule type="expression" dxfId="290" priority="11">
      <formula>$P$19=1</formula>
    </cfRule>
  </conditionalFormatting>
  <conditionalFormatting sqref="A20:L20">
    <cfRule type="expression" dxfId="289" priority="10">
      <formula>$P$20=1</formula>
    </cfRule>
  </conditionalFormatting>
  <conditionalFormatting sqref="A21:L21">
    <cfRule type="expression" dxfId="288" priority="9">
      <formula>$P$21=1</formula>
    </cfRule>
  </conditionalFormatting>
  <conditionalFormatting sqref="A22:L22">
    <cfRule type="expression" dxfId="287" priority="8">
      <formula>$P$22=1</formula>
    </cfRule>
  </conditionalFormatting>
  <conditionalFormatting sqref="A23:L23">
    <cfRule type="expression" dxfId="286" priority="7">
      <formula>$P$23=1</formula>
    </cfRule>
  </conditionalFormatting>
  <conditionalFormatting sqref="A24:L24">
    <cfRule type="expression" dxfId="285" priority="6">
      <formula>$P$24=1</formula>
    </cfRule>
  </conditionalFormatting>
  <conditionalFormatting sqref="A25:L25">
    <cfRule type="expression" dxfId="284" priority="5">
      <formula>$P$25=1</formula>
    </cfRule>
  </conditionalFormatting>
  <conditionalFormatting sqref="A26:L26">
    <cfRule type="expression" dxfId="283" priority="4">
      <formula>$P$26=1</formula>
    </cfRule>
  </conditionalFormatting>
  <conditionalFormatting sqref="A27:L27">
    <cfRule type="expression" dxfId="282" priority="3">
      <formula>$P$27=1</formula>
    </cfRule>
  </conditionalFormatting>
  <conditionalFormatting sqref="A28:L28">
    <cfRule type="expression" dxfId="281" priority="2">
      <formula>$P$28=1</formula>
    </cfRule>
  </conditionalFormatting>
  <conditionalFormatting sqref="A29:L29">
    <cfRule type="expression" dxfId="280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CAD234C0-C9B0-4128-B70C-32A4B294366C}">
      <formula1>"0,1"</formula1>
    </dataValidation>
    <dataValidation type="list" allowBlank="1" showInputMessage="1" showErrorMessage="1" sqref="V15:DY29 V31:DY40" xr:uid="{A99C9B92-0C05-4945-BF2A-93C598A68607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C81D8BA3-E852-4CD3-BE2E-2D6C7897B61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E7EB613B-FD65-466F-820F-9E78ECD3D427}"/>
    <dataValidation allowBlank="1" showInputMessage="1" showErrorMessage="1" prompt="Importo totale dell'itero intervento proposto (totale per riga, netto IVA)" sqref="L31:L40" xr:uid="{020DAE13-63B9-4343-B45A-F47EFD47FF8D}"/>
    <dataValidation type="list" allowBlank="1" showInputMessage="1" showErrorMessage="1" prompt="Se l'intervento è allocato su più annualità indicare quali nel campo &quot;Note particolari&quot;" sqref="K31:K40" xr:uid="{C85BE89F-8F54-46DF-9F3B-DE0DBCCC6EDF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C519B1B8-0183-498B-B681-462230EF3E8C}"/>
    <dataValidation type="list" errorStyle="information" allowBlank="1" showInputMessage="1" showErrorMessage="1" sqref="C15:C29" xr:uid="{32000CB3-F21E-481F-AF57-367B69B8D388}">
      <formula1>"0,1"</formula1>
    </dataValidation>
    <dataValidation type="list" allowBlank="1" showInputMessage="1" showErrorMessage="1" sqref="H15:H29" xr:uid="{C566F5B6-3F83-4701-8A24-574621B6D339}">
      <formula1>INDIRECT(G15)</formula1>
    </dataValidation>
    <dataValidation type="custom" showInputMessage="1" showErrorMessage="1" errorTitle="CIG MANCANTE" error="CIG MANCANTE_x000a_(compilare colonna a destra)" sqref="L15:L29" xr:uid="{831BA3D5-51DD-436C-9417-0BEE637B3B9A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9D4204A0-981B-4680-800D-4026BA7D69D3}">
      <formula1>45657</formula1>
    </dataValidation>
    <dataValidation allowBlank="1" showInputMessage="1" showErrorMessage="1" promptTitle="CIG" prompt="COMPILARE CIG" sqref="M15" xr:uid="{D1212E27-9D20-45DB-8070-7819DDC36E23}"/>
  </dataValidations>
  <hyperlinks>
    <hyperlink ref="H5" location="QUADRO!A1" display="torna al QUADRO iniziale degli investimenti" xr:uid="{E8C5742E-1C5A-40AE-8D1F-690855EA80D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0873686-79F6-4384-A504-258EDC6B118E}">
          <x14:formula1>
            <xm:f>DGRtetto!$B$2:$B$5</xm:f>
          </x14:formula1>
          <xm:sqref>G15:G29</xm:sqref>
        </x14:dataValidation>
        <x14:dataValidation type="list" allowBlank="1" showInputMessage="1" showErrorMessage="1" xr:uid="{B1DA8F25-4930-49C1-8C8F-1793B018E974}">
          <x14:formula1>
            <xm:f>Aziende!$C$3:$C$7</xm:f>
          </x14:formula1>
          <xm:sqref>B3</xm:sqref>
        </x14:dataValidation>
        <x14:dataValidation type="list" allowBlank="1" showInputMessage="1" showErrorMessage="1" xr:uid="{B8EFC4C0-A7A7-4700-9833-A89ED09BEFA5}">
          <x14:formula1>
            <xm:f>Aziende!$A$3:$A$197</xm:f>
          </x14:formula1>
          <xm:sqref>B2</xm:sqref>
        </x14:dataValidation>
        <x14:dataValidation type="list" allowBlank="1" showInputMessage="1" showErrorMessage="1" xr:uid="{D2A2F272-361C-4E61-8542-441FC3DE7725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1421F208-A88F-4455-89D2-234DD9A610BB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0290BD2-D138-428B-AC02-A8299B5C9324}">
          <x14:formula1>
            <xm:f>Targhe!$D$2:$D$1228</xm:f>
          </x14:formula1>
          <xm:sqref>D15:D29</xm:sqref>
        </x14:dataValidation>
        <x14:dataValidation type="list" allowBlank="1" showInputMessage="1" showErrorMessage="1" xr:uid="{392D994D-158D-43F0-A109-C57A8817B5B8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90330F7E-E50B-4422-98BF-3FC7FFF08BEE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7B66ECAC-6B06-4960-B1DC-5AE2CF6A5972}">
          <x14:formula1>
            <xm:f>Aziende!$E$3:$E$12</xm:f>
          </x14:formula1>
          <xm:sqref>B5:C5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FCDA-A4F7-481A-BB2B-3BA5C1AC12AF}">
  <sheetPr codeName="Foglio36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2132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2026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397216.59884173982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498">
        <f>'DM 256_2025'!F10</f>
        <v>1174379.5096190567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1571596.1084607965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279" priority="41" operator="greaterThan">
      <formula>#REF!</formula>
    </cfRule>
  </conditionalFormatting>
  <conditionalFormatting sqref="M15:M29">
    <cfRule type="containsText" dxfId="278" priority="34" operator="containsText" text="COMPILARE">
      <formula>NOT(ISERROR(SEARCH("COMPILARE",M15)))</formula>
    </cfRule>
  </conditionalFormatting>
  <conditionalFormatting sqref="V15:DY29">
    <cfRule type="cellIs" dxfId="277" priority="38" operator="equal">
      <formula>3</formula>
    </cfRule>
    <cfRule type="cellIs" dxfId="276" priority="39" operator="equal">
      <formula>2</formula>
    </cfRule>
    <cfRule type="cellIs" dxfId="275" priority="40" operator="equal">
      <formula>1</formula>
    </cfRule>
  </conditionalFormatting>
  <conditionalFormatting sqref="V31:DY40">
    <cfRule type="cellIs" dxfId="274" priority="35" operator="equal">
      <formula>3</formula>
    </cfRule>
    <cfRule type="cellIs" dxfId="273" priority="36" operator="equal">
      <formula>2</formula>
    </cfRule>
    <cfRule type="cellIs" dxfId="272" priority="37" operator="equal">
      <formula>1</formula>
    </cfRule>
  </conditionalFormatting>
  <conditionalFormatting sqref="N15">
    <cfRule type="containsText" dxfId="271" priority="33" operator="containsText" text="COMPILARE">
      <formula>NOT(ISERROR(SEARCH("COMPILARE",N15)))</formula>
    </cfRule>
  </conditionalFormatting>
  <conditionalFormatting sqref="N16">
    <cfRule type="containsText" dxfId="270" priority="32" operator="containsText" text="COMPILARE">
      <formula>NOT(ISERROR(SEARCH("COMPILARE",N16)))</formula>
    </cfRule>
  </conditionalFormatting>
  <conditionalFormatting sqref="N17">
    <cfRule type="containsText" dxfId="269" priority="31" operator="containsText" text="COMPILARE">
      <formula>NOT(ISERROR(SEARCH("COMPILARE",N17)))</formula>
    </cfRule>
  </conditionalFormatting>
  <conditionalFormatting sqref="N18">
    <cfRule type="containsText" dxfId="268" priority="30" operator="containsText" text="COMPILARE">
      <formula>NOT(ISERROR(SEARCH("COMPILARE",N18)))</formula>
    </cfRule>
  </conditionalFormatting>
  <conditionalFormatting sqref="N19">
    <cfRule type="containsText" dxfId="267" priority="29" operator="containsText" text="COMPILARE">
      <formula>NOT(ISERROR(SEARCH("COMPILARE",N19)))</formula>
    </cfRule>
  </conditionalFormatting>
  <conditionalFormatting sqref="N20">
    <cfRule type="containsText" dxfId="266" priority="28" operator="containsText" text="COMPILARE">
      <formula>NOT(ISERROR(SEARCH("COMPILARE",N20)))</formula>
    </cfRule>
  </conditionalFormatting>
  <conditionalFormatting sqref="N21">
    <cfRule type="containsText" dxfId="265" priority="27" operator="containsText" text="COMPILARE">
      <formula>NOT(ISERROR(SEARCH("COMPILARE",N21)))</formula>
    </cfRule>
  </conditionalFormatting>
  <conditionalFormatting sqref="N22">
    <cfRule type="containsText" dxfId="264" priority="26" operator="containsText" text="COMPILARE">
      <formula>NOT(ISERROR(SEARCH("COMPILARE",N22)))</formula>
    </cfRule>
  </conditionalFormatting>
  <conditionalFormatting sqref="N23">
    <cfRule type="containsText" dxfId="263" priority="25" operator="containsText" text="COMPILARE">
      <formula>NOT(ISERROR(SEARCH("COMPILARE",N23)))</formula>
    </cfRule>
  </conditionalFormatting>
  <conditionalFormatting sqref="N24">
    <cfRule type="containsText" dxfId="262" priority="24" operator="containsText" text="COMPILARE">
      <formula>NOT(ISERROR(SEARCH("COMPILARE",N24)))</formula>
    </cfRule>
  </conditionalFormatting>
  <conditionalFormatting sqref="N25">
    <cfRule type="containsText" dxfId="261" priority="23" operator="containsText" text="COMPILARE">
      <formula>NOT(ISERROR(SEARCH("COMPILARE",N25)))</formula>
    </cfRule>
  </conditionalFormatting>
  <conditionalFormatting sqref="N26">
    <cfRule type="containsText" dxfId="260" priority="22" operator="containsText" text="COMPILARE">
      <formula>NOT(ISERROR(SEARCH("COMPILARE",N26)))</formula>
    </cfRule>
  </conditionalFormatting>
  <conditionalFormatting sqref="N27">
    <cfRule type="containsText" dxfId="259" priority="21" operator="containsText" text="COMPILARE">
      <formula>NOT(ISERROR(SEARCH("COMPILARE",N27)))</formula>
    </cfRule>
  </conditionalFormatting>
  <conditionalFormatting sqref="N28">
    <cfRule type="containsText" dxfId="258" priority="20" operator="containsText" text="COMPILARE">
      <formula>NOT(ISERROR(SEARCH("COMPILARE",N28)))</formula>
    </cfRule>
  </conditionalFormatting>
  <conditionalFormatting sqref="N29">
    <cfRule type="containsText" dxfId="257" priority="19" operator="containsText" text="COMPILARE">
      <formula>NOT(ISERROR(SEARCH("COMPILARE",N29)))</formula>
    </cfRule>
  </conditionalFormatting>
  <conditionalFormatting sqref="J16:J17">
    <cfRule type="cellIs" dxfId="256" priority="18" operator="equal">
      <formula>$O$14="Metano"</formula>
    </cfRule>
  </conditionalFormatting>
  <conditionalFormatting sqref="A15:K15">
    <cfRule type="expression" dxfId="255" priority="17">
      <formula>$P$15=1</formula>
    </cfRule>
  </conditionalFormatting>
  <conditionalFormatting sqref="A16:L16">
    <cfRule type="expression" dxfId="254" priority="16">
      <formula>$P$16=1</formula>
    </cfRule>
  </conditionalFormatting>
  <conditionalFormatting sqref="A17:L17">
    <cfRule type="expression" dxfId="253" priority="15">
      <formula>$P$17=1</formula>
    </cfRule>
  </conditionalFormatting>
  <conditionalFormatting sqref="A18:L18">
    <cfRule type="expression" dxfId="252" priority="14">
      <formula>$P$18=1</formula>
    </cfRule>
  </conditionalFormatting>
  <conditionalFormatting sqref="A19:L19">
    <cfRule type="expression" dxfId="251" priority="13">
      <formula>$P$19=1</formula>
    </cfRule>
  </conditionalFormatting>
  <conditionalFormatting sqref="A20:L20">
    <cfRule type="expression" dxfId="250" priority="12">
      <formula>$P$20=1</formula>
    </cfRule>
  </conditionalFormatting>
  <conditionalFormatting sqref="A21:L21">
    <cfRule type="expression" dxfId="249" priority="11">
      <formula>$P$21=1</formula>
    </cfRule>
  </conditionalFormatting>
  <conditionalFormatting sqref="A22:L22">
    <cfRule type="expression" dxfId="248" priority="10">
      <formula>$P$22=1</formula>
    </cfRule>
  </conditionalFormatting>
  <conditionalFormatting sqref="A23:L23">
    <cfRule type="expression" dxfId="247" priority="9">
      <formula>$P$23=1</formula>
    </cfRule>
  </conditionalFormatting>
  <conditionalFormatting sqref="A24:L24">
    <cfRule type="expression" dxfId="246" priority="8">
      <formula>$P$24=1</formula>
    </cfRule>
  </conditionalFormatting>
  <conditionalFormatting sqref="A25:L25">
    <cfRule type="expression" dxfId="245" priority="7">
      <formula>$P$25=1</formula>
    </cfRule>
  </conditionalFormatting>
  <conditionalFormatting sqref="A26:L26">
    <cfRule type="expression" dxfId="244" priority="6">
      <formula>$P$26=1</formula>
    </cfRule>
  </conditionalFormatting>
  <conditionalFormatting sqref="A27:L27">
    <cfRule type="expression" dxfId="243" priority="5">
      <formula>$P$27=1</formula>
    </cfRule>
  </conditionalFormatting>
  <conditionalFormatting sqref="A28:L28">
    <cfRule type="expression" dxfId="242" priority="4">
      <formula>$P$28=1</formula>
    </cfRule>
  </conditionalFormatting>
  <conditionalFormatting sqref="A29:L29">
    <cfRule type="expression" dxfId="241" priority="3">
      <formula>$P$29=1</formula>
    </cfRule>
  </conditionalFormatting>
  <conditionalFormatting sqref="L15">
    <cfRule type="expression" dxfId="240" priority="1">
      <formula>$P$17=1</formula>
    </cfRule>
  </conditionalFormatting>
  <dataValidations count="12">
    <dataValidation allowBlank="1" showInputMessage="1" showErrorMessage="1" promptTitle="CIG" prompt="COMPILARE CIG" sqref="M15" xr:uid="{3273182D-6C55-48EC-A5FA-8D27F2AB5797}"/>
    <dataValidation type="date" operator="lessThanOrEqual" allowBlank="1" showInputMessage="1" showErrorMessage="1" errorTitle="STIPULA CONTRATTO" error="La data inserita supera il termine del 31/12/2024" sqref="N15:N29" xr:uid="{65FC10B1-7168-4AD6-A4F6-3A139479EFE9}">
      <formula1>45657</formula1>
    </dataValidation>
    <dataValidation type="custom" showInputMessage="1" showErrorMessage="1" errorTitle="CIG MANCANTE" error="CIG MANCANTE_x000a_(compilare colonna a destra)" sqref="L15:L29" xr:uid="{EBE02DDE-F92C-475E-9D67-668EB04DA580}">
      <formula1>$M15&lt;&gt;"COMPILARE"</formula1>
    </dataValidation>
    <dataValidation type="list" allowBlank="1" showInputMessage="1" showErrorMessage="1" sqref="H15:H29" xr:uid="{674013CB-849F-46E6-8F90-D27566E25BEB}">
      <formula1>INDIRECT(G15)</formula1>
    </dataValidation>
    <dataValidation type="list" errorStyle="information" allowBlank="1" showInputMessage="1" showErrorMessage="1" sqref="C15:C29" xr:uid="{993AF276-8354-4CD4-BF58-DCAE4B236D87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408D28E9-6B56-402A-BDD9-895C2B0969DD}"/>
    <dataValidation type="list" allowBlank="1" showInputMessage="1" showErrorMessage="1" prompt="Se l'intervento è allocato su più annualità indicare quali nel campo &quot;Note particolari&quot;" sqref="K31:K40" xr:uid="{FAA02D09-0495-4EBD-9ACE-3ACD23E13854}">
      <formula1>"0,1"</formula1>
    </dataValidation>
    <dataValidation allowBlank="1" showInputMessage="1" showErrorMessage="1" prompt="Importo totale dell'itero intervento proposto (totale per riga, netto IVA)" sqref="L31:L40" xr:uid="{8F4A05CB-1B1C-4A80-922C-7312A463C08D}"/>
    <dataValidation allowBlank="1" showInputMessage="1" showErrorMessage="1" prompt="Se l'investimento è spalmato su più annualità inserire il valore allocato nell'anno in esame e sul quale si chiede la quota di contributo." sqref="R31:R40" xr:uid="{F791A3F5-E6CA-4A21-8615-017E942D4A0F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A2E478ED-22C6-4A7B-B27E-2A574622AC2B}">
      <formula1>H31="Colonnine di ricarica autobus elettrici e relativi apparati"</formula1>
    </dataValidation>
    <dataValidation type="list" allowBlank="1" showInputMessage="1" showErrorMessage="1" sqref="V15:DY29 V31:DY40" xr:uid="{1B34DD34-F7A2-484D-BB34-EFBBF76D8A8B}">
      <formula1>"1,2,3"</formula1>
    </dataValidation>
    <dataValidation type="list" allowBlank="1" showInputMessage="1" showErrorMessage="1" sqref="C31:C40 F31:G40 I15:K29 J31:J40 B15:B29 O15:P29 O31:P40" xr:uid="{08D4135C-EAEA-449C-B41B-02CA6B3D84B3}">
      <formula1>"0,1"</formula1>
    </dataValidation>
  </dataValidations>
  <hyperlinks>
    <hyperlink ref="H5" location="QUADRO!A1" display="torna al QUADRO iniziale degli investimenti" xr:uid="{FF3ABE81-7E7C-453F-A205-0741C8F88212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F47FEF8-D41E-4251-A7C1-997EC554CFE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82463B0D-A1CB-4E53-A77D-7EF302B6A092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F593A0F9-3A77-4679-9887-7BA20E74010E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88437111-402E-49C2-A0C3-C20143FAE47C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22869C11-A629-4994-9CC4-3F1604040483}">
          <x14:formula1>
            <xm:f>Aziende!$A$3:$A$197</xm:f>
          </x14:formula1>
          <xm:sqref>B2</xm:sqref>
        </x14:dataValidation>
        <x14:dataValidation type="list" allowBlank="1" showInputMessage="1" showErrorMessage="1" xr:uid="{0B92C855-7AE8-4C1D-B35F-990328281559}">
          <x14:formula1>
            <xm:f>Aziende!$C$3:$C$7</xm:f>
          </x14:formula1>
          <xm:sqref>B3</xm:sqref>
        </x14:dataValidation>
        <x14:dataValidation type="list" allowBlank="1" showInputMessage="1" showErrorMessage="1" xr:uid="{13CA38F4-F0D6-4026-AA6A-7C586C774F2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9550EEAE-92F6-4425-B6CB-C49F6A399231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FDF43204-96F7-485E-9B38-4F2037D6B27D}">
          <x14:formula1>
            <xm:f>Aziende!$E$3:$E$12</xm:f>
          </x14:formula1>
          <xm:sqref>B5:C5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1B52E-3735-429D-B376-FDE92A00CB92}">
  <sheetPr>
    <tabColor rgb="FFFFFF00"/>
    <pageSetUpPr fitToPage="1"/>
  </sheetPr>
  <dimension ref="A1:DY43"/>
  <sheetViews>
    <sheetView showGridLines="0" topLeftCell="J10" zoomScale="75" zoomScaleNormal="75" workbookViewId="0">
      <selection activeCell="S15" sqref="S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2154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2025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498">
        <f>VLOOKUP($B$6,'Assegnazione fondi'!$D$2:$G$242,3,FALSE)</f>
        <v>736647.30879366538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fondi'!$D$2:$G$242,4,FALSE)</f>
        <v>0.9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364" t="s">
        <v>2106</v>
      </c>
      <c r="B9" s="498">
        <v>0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736647.30879366538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5"/>
      <c r="D15" s="37"/>
      <c r="E15" s="37"/>
      <c r="F15" s="38"/>
      <c r="G15" s="38"/>
      <c r="H15" s="366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5"/>
      <c r="D16" s="37"/>
      <c r="E16" s="37"/>
      <c r="F16" s="38"/>
      <c r="G16" s="38"/>
      <c r="H16" s="366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5"/>
      <c r="D17" s="37"/>
      <c r="E17" s="37"/>
      <c r="F17" s="38"/>
      <c r="G17" s="38"/>
      <c r="H17" s="366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65"/>
      <c r="D18" s="37"/>
      <c r="E18" s="37"/>
      <c r="F18" s="38"/>
      <c r="G18" s="38"/>
      <c r="H18" s="366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65"/>
      <c r="D19" s="37"/>
      <c r="E19" s="37"/>
      <c r="F19" s="38"/>
      <c r="G19" s="38"/>
      <c r="H19" s="366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65"/>
      <c r="D20" s="37"/>
      <c r="E20" s="37"/>
      <c r="F20" s="38"/>
      <c r="G20" s="38"/>
      <c r="H20" s="366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65"/>
      <c r="D21" s="37"/>
      <c r="E21" s="37"/>
      <c r="F21" s="38"/>
      <c r="G21" s="38"/>
      <c r="H21" s="366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65"/>
      <c r="D22" s="37"/>
      <c r="E22" s="37"/>
      <c r="F22" s="38"/>
      <c r="G22" s="38"/>
      <c r="H22" s="366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65"/>
      <c r="D23" s="37"/>
      <c r="E23" s="37"/>
      <c r="F23" s="38"/>
      <c r="G23" s="38"/>
      <c r="H23" s="366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65"/>
      <c r="D24" s="37"/>
      <c r="E24" s="37"/>
      <c r="F24" s="38"/>
      <c r="G24" s="38"/>
      <c r="H24" s="366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65"/>
      <c r="D25" s="37"/>
      <c r="E25" s="37"/>
      <c r="F25" s="38"/>
      <c r="G25" s="38"/>
      <c r="H25" s="366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65"/>
      <c r="D26" s="37"/>
      <c r="E26" s="37"/>
      <c r="F26" s="38"/>
      <c r="G26" s="38"/>
      <c r="H26" s="366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65"/>
      <c r="D27" s="37"/>
      <c r="E27" s="37"/>
      <c r="F27" s="38"/>
      <c r="G27" s="38"/>
      <c r="H27" s="366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65"/>
      <c r="D28" s="37"/>
      <c r="E28" s="37"/>
      <c r="F28" s="38"/>
      <c r="G28" s="38"/>
      <c r="H28" s="366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65"/>
      <c r="D29" s="37"/>
      <c r="E29" s="37"/>
      <c r="F29" s="38"/>
      <c r="G29" s="38"/>
      <c r="H29" s="366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42" t="s">
        <v>196</v>
      </c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  <c r="CJ30" s="543"/>
      <c r="CK30" s="543"/>
      <c r="CL30" s="543"/>
      <c r="CM30" s="543"/>
      <c r="CN30" s="543"/>
      <c r="CO30" s="543"/>
      <c r="CP30" s="543"/>
      <c r="CQ30" s="543"/>
      <c r="CR30" s="543"/>
      <c r="CS30" s="543"/>
      <c r="CT30" s="543"/>
      <c r="CU30" s="543"/>
      <c r="CV30" s="543"/>
      <c r="CW30" s="543"/>
      <c r="CX30" s="543"/>
      <c r="CY30" s="543"/>
      <c r="CZ30" s="543"/>
      <c r="DA30" s="543"/>
      <c r="DB30" s="543"/>
      <c r="DC30" s="543"/>
      <c r="DD30" s="543"/>
      <c r="DE30" s="543"/>
      <c r="DF30" s="543"/>
      <c r="DG30" s="543"/>
      <c r="DH30" s="543"/>
      <c r="DI30" s="543"/>
      <c r="DJ30" s="543"/>
      <c r="DK30" s="543"/>
      <c r="DL30" s="543"/>
      <c r="DM30" s="543"/>
      <c r="DN30" s="543"/>
      <c r="DO30" s="543"/>
      <c r="DP30" s="543"/>
      <c r="DQ30" s="543"/>
      <c r="DR30" s="543"/>
      <c r="DS30" s="543"/>
      <c r="DT30" s="543"/>
      <c r="DU30" s="543"/>
      <c r="DV30" s="543"/>
      <c r="DW30" s="543"/>
      <c r="DX30" s="543"/>
      <c r="DY30" s="544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239" priority="41" operator="greaterThan">
      <formula>#REF!</formula>
    </cfRule>
  </conditionalFormatting>
  <conditionalFormatting sqref="M15:M29">
    <cfRule type="containsText" dxfId="238" priority="34" operator="containsText" text="COMPILARE">
      <formula>NOT(ISERROR(SEARCH("COMPILARE",M15)))</formula>
    </cfRule>
  </conditionalFormatting>
  <conditionalFormatting sqref="V15:DY29">
    <cfRule type="cellIs" dxfId="237" priority="38" operator="equal">
      <formula>3</formula>
    </cfRule>
    <cfRule type="cellIs" dxfId="236" priority="39" operator="equal">
      <formula>2</formula>
    </cfRule>
    <cfRule type="cellIs" dxfId="235" priority="40" operator="equal">
      <formula>1</formula>
    </cfRule>
  </conditionalFormatting>
  <conditionalFormatting sqref="V31:DY40">
    <cfRule type="cellIs" dxfId="234" priority="35" operator="equal">
      <formula>3</formula>
    </cfRule>
    <cfRule type="cellIs" dxfId="233" priority="36" operator="equal">
      <formula>2</formula>
    </cfRule>
    <cfRule type="cellIs" dxfId="232" priority="37" operator="equal">
      <formula>1</formula>
    </cfRule>
  </conditionalFormatting>
  <conditionalFormatting sqref="N15">
    <cfRule type="containsText" dxfId="231" priority="33" operator="containsText" text="COMPILARE">
      <formula>NOT(ISERROR(SEARCH("COMPILARE",N15)))</formula>
    </cfRule>
  </conditionalFormatting>
  <conditionalFormatting sqref="N16">
    <cfRule type="containsText" dxfId="230" priority="32" operator="containsText" text="COMPILARE">
      <formula>NOT(ISERROR(SEARCH("COMPILARE",N16)))</formula>
    </cfRule>
  </conditionalFormatting>
  <conditionalFormatting sqref="N17">
    <cfRule type="containsText" dxfId="229" priority="31" operator="containsText" text="COMPILARE">
      <formula>NOT(ISERROR(SEARCH("COMPILARE",N17)))</formula>
    </cfRule>
  </conditionalFormatting>
  <conditionalFormatting sqref="N18">
    <cfRule type="containsText" dxfId="228" priority="30" operator="containsText" text="COMPILARE">
      <formula>NOT(ISERROR(SEARCH("COMPILARE",N18)))</formula>
    </cfRule>
  </conditionalFormatting>
  <conditionalFormatting sqref="N19">
    <cfRule type="containsText" dxfId="227" priority="29" operator="containsText" text="COMPILARE">
      <formula>NOT(ISERROR(SEARCH("COMPILARE",N19)))</formula>
    </cfRule>
  </conditionalFormatting>
  <conditionalFormatting sqref="N20">
    <cfRule type="containsText" dxfId="226" priority="28" operator="containsText" text="COMPILARE">
      <formula>NOT(ISERROR(SEARCH("COMPILARE",N20)))</formula>
    </cfRule>
  </conditionalFormatting>
  <conditionalFormatting sqref="N21">
    <cfRule type="containsText" dxfId="225" priority="27" operator="containsText" text="COMPILARE">
      <formula>NOT(ISERROR(SEARCH("COMPILARE",N21)))</formula>
    </cfRule>
  </conditionalFormatting>
  <conditionalFormatting sqref="N22">
    <cfRule type="containsText" dxfId="224" priority="26" operator="containsText" text="COMPILARE">
      <formula>NOT(ISERROR(SEARCH("COMPILARE",N22)))</formula>
    </cfRule>
  </conditionalFormatting>
  <conditionalFormatting sqref="N23">
    <cfRule type="containsText" dxfId="223" priority="25" operator="containsText" text="COMPILARE">
      <formula>NOT(ISERROR(SEARCH("COMPILARE",N23)))</formula>
    </cfRule>
  </conditionalFormatting>
  <conditionalFormatting sqref="N24">
    <cfRule type="containsText" dxfId="222" priority="24" operator="containsText" text="COMPILARE">
      <formula>NOT(ISERROR(SEARCH("COMPILARE",N24)))</formula>
    </cfRule>
  </conditionalFormatting>
  <conditionalFormatting sqref="N25">
    <cfRule type="containsText" dxfId="221" priority="23" operator="containsText" text="COMPILARE">
      <formula>NOT(ISERROR(SEARCH("COMPILARE",N25)))</formula>
    </cfRule>
  </conditionalFormatting>
  <conditionalFormatting sqref="N26">
    <cfRule type="containsText" dxfId="220" priority="22" operator="containsText" text="COMPILARE">
      <formula>NOT(ISERROR(SEARCH("COMPILARE",N26)))</formula>
    </cfRule>
  </conditionalFormatting>
  <conditionalFormatting sqref="N27">
    <cfRule type="containsText" dxfId="219" priority="21" operator="containsText" text="COMPILARE">
      <formula>NOT(ISERROR(SEARCH("COMPILARE",N27)))</formula>
    </cfRule>
  </conditionalFormatting>
  <conditionalFormatting sqref="N28">
    <cfRule type="containsText" dxfId="218" priority="20" operator="containsText" text="COMPILARE">
      <formula>NOT(ISERROR(SEARCH("COMPILARE",N28)))</formula>
    </cfRule>
  </conditionalFormatting>
  <conditionalFormatting sqref="N29">
    <cfRule type="containsText" dxfId="217" priority="19" operator="containsText" text="COMPILARE">
      <formula>NOT(ISERROR(SEARCH("COMPILARE",N29)))</formula>
    </cfRule>
  </conditionalFormatting>
  <conditionalFormatting sqref="J16:J17">
    <cfRule type="cellIs" dxfId="216" priority="18" operator="equal">
      <formula>$O$14="Metano"</formula>
    </cfRule>
  </conditionalFormatting>
  <conditionalFormatting sqref="A15:K15">
    <cfRule type="expression" dxfId="215" priority="17">
      <formula>$P$15=1</formula>
    </cfRule>
  </conditionalFormatting>
  <conditionalFormatting sqref="A16:K16">
    <cfRule type="expression" dxfId="214" priority="16">
      <formula>$P$16=1</formula>
    </cfRule>
  </conditionalFormatting>
  <conditionalFormatting sqref="A17:L17">
    <cfRule type="expression" dxfId="213" priority="15">
      <formula>$P$17=1</formula>
    </cfRule>
  </conditionalFormatting>
  <conditionalFormatting sqref="A18:L18">
    <cfRule type="expression" dxfId="212" priority="14">
      <formula>$P$18=1</formula>
    </cfRule>
  </conditionalFormatting>
  <conditionalFormatting sqref="A19:L19">
    <cfRule type="expression" dxfId="211" priority="13">
      <formula>$P$19=1</formula>
    </cfRule>
  </conditionalFormatting>
  <conditionalFormatting sqref="A20:L20">
    <cfRule type="expression" dxfId="210" priority="12">
      <formula>$P$20=1</formula>
    </cfRule>
  </conditionalFormatting>
  <conditionalFormatting sqref="A21:L21">
    <cfRule type="expression" dxfId="209" priority="11">
      <formula>$P$21=1</formula>
    </cfRule>
  </conditionalFormatting>
  <conditionalFormatting sqref="A22:L22">
    <cfRule type="expression" dxfId="208" priority="10">
      <formula>$P$22=1</formula>
    </cfRule>
  </conditionalFormatting>
  <conditionalFormatting sqref="A23:L23">
    <cfRule type="expression" dxfId="207" priority="9">
      <formula>$P$23=1</formula>
    </cfRule>
  </conditionalFormatting>
  <conditionalFormatting sqref="A24:L24">
    <cfRule type="expression" dxfId="206" priority="8">
      <formula>$P$24=1</formula>
    </cfRule>
  </conditionalFormatting>
  <conditionalFormatting sqref="A25:L25">
    <cfRule type="expression" dxfId="205" priority="7">
      <formula>$P$25=1</formula>
    </cfRule>
  </conditionalFormatting>
  <conditionalFormatting sqref="A26:L26">
    <cfRule type="expression" dxfId="204" priority="6">
      <formula>$P$26=1</formula>
    </cfRule>
  </conditionalFormatting>
  <conditionalFormatting sqref="A27:L27">
    <cfRule type="expression" dxfId="203" priority="5">
      <formula>$P$27=1</formula>
    </cfRule>
  </conditionalFormatting>
  <conditionalFormatting sqref="A28:L28">
    <cfRule type="expression" dxfId="202" priority="4">
      <formula>$P$28=1</formula>
    </cfRule>
  </conditionalFormatting>
  <conditionalFormatting sqref="A29:L29">
    <cfRule type="expression" dxfId="201" priority="3">
      <formula>$P$29=1</formula>
    </cfRule>
  </conditionalFormatting>
  <conditionalFormatting sqref="L16">
    <cfRule type="expression" dxfId="200" priority="2">
      <formula>$P$15=1</formula>
    </cfRule>
  </conditionalFormatting>
  <conditionalFormatting sqref="L15">
    <cfRule type="expression" dxfId="199" priority="1">
      <formula>$P$17=1</formula>
    </cfRule>
  </conditionalFormatting>
  <dataValidations count="12">
    <dataValidation allowBlank="1" showInputMessage="1" showErrorMessage="1" promptTitle="CIG" prompt="COMPILARE CIG" sqref="M15" xr:uid="{9330EBDA-3B0A-4158-A91B-1BA2D43223BD}"/>
    <dataValidation type="date" operator="lessThanOrEqual" allowBlank="1" showInputMessage="1" showErrorMessage="1" errorTitle="STIPULA CONTRATTO" error="La data inserita supera il termine del 31/12/2024" sqref="N15:N29" xr:uid="{3E2B616E-9C7D-4468-B2F2-AD87FCCFF71A}">
      <formula1>45657</formula1>
    </dataValidation>
    <dataValidation type="custom" showInputMessage="1" showErrorMessage="1" errorTitle="CIG MANCANTE" error="CIG MANCANTE_x000a_(compilare colonna a destra)" sqref="L15:L29" xr:uid="{355DB022-0D47-46B2-B89D-2F71B78BD7BE}">
      <formula1>$M15&lt;&gt;"COMPILARE"</formula1>
    </dataValidation>
    <dataValidation type="list" allowBlank="1" showInputMessage="1" showErrorMessage="1" sqref="H15:H29" xr:uid="{3048E347-30A8-479E-90CE-364006FA34D7}">
      <formula1>INDIRECT(G15)</formula1>
    </dataValidation>
    <dataValidation type="list" errorStyle="information" allowBlank="1" showInputMessage="1" showErrorMessage="1" sqref="C15:C29" xr:uid="{BAE2B0B7-7D53-48BA-A3A3-C3AFE0ECA589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32D89C7-089E-4DCE-9627-40335702F612}"/>
    <dataValidation type="list" allowBlank="1" showInputMessage="1" showErrorMessage="1" prompt="Se l'intervento è allocato su più annualità indicare quali nel campo &quot;Note particolari&quot;" sqref="K31:K40" xr:uid="{8066676E-0140-4EC9-84EF-CA7702442429}">
      <formula1>"0,1"</formula1>
    </dataValidation>
    <dataValidation allowBlank="1" showInputMessage="1" showErrorMessage="1" prompt="Importo totale dell'itero intervento proposto (totale per riga, netto IVA)" sqref="L31:L40" xr:uid="{FFC2391B-C9CA-4F25-9E05-C5E03E0E43F6}"/>
    <dataValidation allowBlank="1" showInputMessage="1" showErrorMessage="1" prompt="Se l'investimento è spalmato su più annualità inserire il valore allocato nell'anno in esame e sul quale si chiede la quota di contributo." sqref="R31:R40" xr:uid="{046F7A26-0174-4770-8E84-00FC61DECFF9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739F5CA5-805D-46AE-A8DD-D7EBB7BD621D}">
      <formula1>H31="Colonnine di ricarica autobus elettrici e relativi apparati"</formula1>
    </dataValidation>
    <dataValidation type="list" allowBlank="1" showInputMessage="1" showErrorMessage="1" sqref="V15:DY29 V31:DY40" xr:uid="{1CB2E3E2-48D0-40A6-A1BE-B25D908ADE6A}">
      <formula1>"1,2,3"</formula1>
    </dataValidation>
    <dataValidation type="list" allowBlank="1" showInputMessage="1" showErrorMessage="1" sqref="C31:C40 F31:G40 I15:K29 J31:J40 B15:B29 O15:P29 O31:P40" xr:uid="{D37243A6-ECDC-4EB0-83A0-CF71BD8CA101}">
      <formula1>"0,1"</formula1>
    </dataValidation>
  </dataValidations>
  <hyperlinks>
    <hyperlink ref="H5" location="QUADRO!A1" display="torna al QUADRO iniziale degli investimenti" xr:uid="{48F0FCE0-09F3-453C-A700-F436470393E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4F4A173-933F-4478-87CF-BDB6F81531B1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48F6AE85-C66F-4C92-B8A1-179D4F64C0C0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9B334BEE-763F-4F6D-AAA8-36CF437C76D6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A5F216F-D91B-477B-A9F2-B89D48D4F512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DD5ABD41-EF05-41F9-A81D-E045D23F033E}">
          <x14:formula1>
            <xm:f>Aziende!$A$3:$A$197</xm:f>
          </x14:formula1>
          <xm:sqref>B2</xm:sqref>
        </x14:dataValidation>
        <x14:dataValidation type="list" allowBlank="1" showInputMessage="1" showErrorMessage="1" xr:uid="{555B60A0-EFA9-4F38-A525-C68DE50E24DB}">
          <x14:formula1>
            <xm:f>Aziende!$C$3:$C$7</xm:f>
          </x14:formula1>
          <xm:sqref>B3</xm:sqref>
        </x14:dataValidation>
        <x14:dataValidation type="list" allowBlank="1" showInputMessage="1" showErrorMessage="1" xr:uid="{93CD1D19-7ACC-4574-8B30-B599B1CF87DC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ABC29157-AB17-49CC-8DF5-5D1C1DB49FE5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2CA01419-5A39-4284-8BA1-EA31B3DF700F}">
          <x14:formula1>
            <xm:f>Aziende!$E$3:$E$12</xm:f>
          </x14:formula1>
          <xm:sqref>B5:C5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798D6-9653-4AE5-A53E-5DE6B55883BD}">
  <sheetPr>
    <tabColor rgb="FFFFFF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2154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2026</v>
      </c>
      <c r="C5" s="541"/>
      <c r="D5" s="113"/>
      <c r="E5" s="113"/>
      <c r="F5" s="143" t="s">
        <v>228</v>
      </c>
      <c r="G5" s="143"/>
      <c r="H5" s="427" t="s">
        <v>2161</v>
      </c>
      <c r="I5" s="545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498">
        <f>VLOOKUP($B$6,'Assegnazione fondi'!$D$2:$G$242,3,FALSE)</f>
        <v>511560.6311067121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fondi'!$D$2:$G$242,4,FALSE)</f>
        <v>0.9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25">
      <c r="A9" s="364" t="s">
        <v>2106</v>
      </c>
      <c r="B9" s="498">
        <f>'PR FESR 21-27_autobus_2025'!F10</f>
        <v>736647.30879366538</v>
      </c>
      <c r="C9" s="498"/>
      <c r="D9" s="273"/>
      <c r="E9" s="273"/>
      <c r="F9" s="274"/>
      <c r="G9" s="260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1248207.9399003775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5"/>
      <c r="D15" s="37"/>
      <c r="E15" s="37"/>
      <c r="F15" s="38"/>
      <c r="G15" s="38"/>
      <c r="H15" s="366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5"/>
      <c r="D16" s="37"/>
      <c r="E16" s="37"/>
      <c r="F16" s="38"/>
      <c r="G16" s="38"/>
      <c r="H16" s="366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5"/>
      <c r="D17" s="37"/>
      <c r="E17" s="37"/>
      <c r="F17" s="38"/>
      <c r="G17" s="38"/>
      <c r="H17" s="366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65"/>
      <c r="D18" s="37"/>
      <c r="E18" s="37"/>
      <c r="F18" s="38"/>
      <c r="G18" s="38"/>
      <c r="H18" s="366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65"/>
      <c r="D19" s="37"/>
      <c r="E19" s="37"/>
      <c r="F19" s="38"/>
      <c r="G19" s="38"/>
      <c r="H19" s="366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65"/>
      <c r="D20" s="37"/>
      <c r="E20" s="37"/>
      <c r="F20" s="38"/>
      <c r="G20" s="38"/>
      <c r="H20" s="366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65"/>
      <c r="D21" s="37"/>
      <c r="E21" s="37"/>
      <c r="F21" s="38"/>
      <c r="G21" s="38"/>
      <c r="H21" s="366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65"/>
      <c r="D22" s="37"/>
      <c r="E22" s="37"/>
      <c r="F22" s="38"/>
      <c r="G22" s="38"/>
      <c r="H22" s="366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65"/>
      <c r="D23" s="37"/>
      <c r="E23" s="37"/>
      <c r="F23" s="38"/>
      <c r="G23" s="38"/>
      <c r="H23" s="366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65"/>
      <c r="D24" s="37"/>
      <c r="E24" s="37"/>
      <c r="F24" s="38"/>
      <c r="G24" s="38"/>
      <c r="H24" s="366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65"/>
      <c r="D25" s="37"/>
      <c r="E25" s="37"/>
      <c r="F25" s="38"/>
      <c r="G25" s="38"/>
      <c r="H25" s="366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65"/>
      <c r="D26" s="37"/>
      <c r="E26" s="37"/>
      <c r="F26" s="38"/>
      <c r="G26" s="38"/>
      <c r="H26" s="366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65"/>
      <c r="D27" s="37"/>
      <c r="E27" s="37"/>
      <c r="F27" s="38"/>
      <c r="G27" s="38"/>
      <c r="H27" s="366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65"/>
      <c r="D28" s="37"/>
      <c r="E28" s="37"/>
      <c r="F28" s="38"/>
      <c r="G28" s="38"/>
      <c r="H28" s="366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65"/>
      <c r="D29" s="37"/>
      <c r="E29" s="37"/>
      <c r="F29" s="38"/>
      <c r="G29" s="38"/>
      <c r="H29" s="366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42" t="s">
        <v>196</v>
      </c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  <c r="CJ30" s="543"/>
      <c r="CK30" s="543"/>
      <c r="CL30" s="543"/>
      <c r="CM30" s="543"/>
      <c r="CN30" s="543"/>
      <c r="CO30" s="543"/>
      <c r="CP30" s="543"/>
      <c r="CQ30" s="543"/>
      <c r="CR30" s="543"/>
      <c r="CS30" s="543"/>
      <c r="CT30" s="543"/>
      <c r="CU30" s="543"/>
      <c r="CV30" s="543"/>
      <c r="CW30" s="543"/>
      <c r="CX30" s="543"/>
      <c r="CY30" s="543"/>
      <c r="CZ30" s="543"/>
      <c r="DA30" s="543"/>
      <c r="DB30" s="543"/>
      <c r="DC30" s="543"/>
      <c r="DD30" s="543"/>
      <c r="DE30" s="543"/>
      <c r="DF30" s="543"/>
      <c r="DG30" s="543"/>
      <c r="DH30" s="543"/>
      <c r="DI30" s="543"/>
      <c r="DJ30" s="543"/>
      <c r="DK30" s="543"/>
      <c r="DL30" s="543"/>
      <c r="DM30" s="543"/>
      <c r="DN30" s="543"/>
      <c r="DO30" s="543"/>
      <c r="DP30" s="543"/>
      <c r="DQ30" s="543"/>
      <c r="DR30" s="543"/>
      <c r="DS30" s="543"/>
      <c r="DT30" s="543"/>
      <c r="DU30" s="543"/>
      <c r="DV30" s="543"/>
      <c r="DW30" s="543"/>
      <c r="DX30" s="543"/>
      <c r="DY30" s="544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198" priority="40" operator="greaterThan">
      <formula>#REF!</formula>
    </cfRule>
  </conditionalFormatting>
  <conditionalFormatting sqref="M15:M29">
    <cfRule type="containsText" dxfId="197" priority="33" operator="containsText" text="COMPILARE">
      <formula>NOT(ISERROR(SEARCH("COMPILARE",M15)))</formula>
    </cfRule>
  </conditionalFormatting>
  <conditionalFormatting sqref="V15:DY29">
    <cfRule type="cellIs" dxfId="196" priority="37" operator="equal">
      <formula>3</formula>
    </cfRule>
    <cfRule type="cellIs" dxfId="195" priority="38" operator="equal">
      <formula>2</formula>
    </cfRule>
    <cfRule type="cellIs" dxfId="194" priority="39" operator="equal">
      <formula>1</formula>
    </cfRule>
  </conditionalFormatting>
  <conditionalFormatting sqref="V31:DY40">
    <cfRule type="cellIs" dxfId="193" priority="34" operator="equal">
      <formula>3</formula>
    </cfRule>
    <cfRule type="cellIs" dxfId="192" priority="35" operator="equal">
      <formula>2</formula>
    </cfRule>
    <cfRule type="cellIs" dxfId="191" priority="36" operator="equal">
      <formula>1</formula>
    </cfRule>
  </conditionalFormatting>
  <conditionalFormatting sqref="N15">
    <cfRule type="containsText" dxfId="190" priority="32" operator="containsText" text="COMPILARE">
      <formula>NOT(ISERROR(SEARCH("COMPILARE",N15)))</formula>
    </cfRule>
  </conditionalFormatting>
  <conditionalFormatting sqref="N16">
    <cfRule type="containsText" dxfId="189" priority="31" operator="containsText" text="COMPILARE">
      <formula>NOT(ISERROR(SEARCH("COMPILARE",N16)))</formula>
    </cfRule>
  </conditionalFormatting>
  <conditionalFormatting sqref="N17">
    <cfRule type="containsText" dxfId="188" priority="30" operator="containsText" text="COMPILARE">
      <formula>NOT(ISERROR(SEARCH("COMPILARE",N17)))</formula>
    </cfRule>
  </conditionalFormatting>
  <conditionalFormatting sqref="N18">
    <cfRule type="containsText" dxfId="187" priority="29" operator="containsText" text="COMPILARE">
      <formula>NOT(ISERROR(SEARCH("COMPILARE",N18)))</formula>
    </cfRule>
  </conditionalFormatting>
  <conditionalFormatting sqref="N19">
    <cfRule type="containsText" dxfId="186" priority="28" operator="containsText" text="COMPILARE">
      <formula>NOT(ISERROR(SEARCH("COMPILARE",N19)))</formula>
    </cfRule>
  </conditionalFormatting>
  <conditionalFormatting sqref="N20">
    <cfRule type="containsText" dxfId="185" priority="27" operator="containsText" text="COMPILARE">
      <formula>NOT(ISERROR(SEARCH("COMPILARE",N20)))</formula>
    </cfRule>
  </conditionalFormatting>
  <conditionalFormatting sqref="N21">
    <cfRule type="containsText" dxfId="184" priority="26" operator="containsText" text="COMPILARE">
      <formula>NOT(ISERROR(SEARCH("COMPILARE",N21)))</formula>
    </cfRule>
  </conditionalFormatting>
  <conditionalFormatting sqref="N22">
    <cfRule type="containsText" dxfId="183" priority="25" operator="containsText" text="COMPILARE">
      <formula>NOT(ISERROR(SEARCH("COMPILARE",N22)))</formula>
    </cfRule>
  </conditionalFormatting>
  <conditionalFormatting sqref="N23">
    <cfRule type="containsText" dxfId="182" priority="24" operator="containsText" text="COMPILARE">
      <formula>NOT(ISERROR(SEARCH("COMPILARE",N23)))</formula>
    </cfRule>
  </conditionalFormatting>
  <conditionalFormatting sqref="N24">
    <cfRule type="containsText" dxfId="181" priority="23" operator="containsText" text="COMPILARE">
      <formula>NOT(ISERROR(SEARCH("COMPILARE",N24)))</formula>
    </cfRule>
  </conditionalFormatting>
  <conditionalFormatting sqref="N25">
    <cfRule type="containsText" dxfId="180" priority="22" operator="containsText" text="COMPILARE">
      <formula>NOT(ISERROR(SEARCH("COMPILARE",N25)))</formula>
    </cfRule>
  </conditionalFormatting>
  <conditionalFormatting sqref="N26">
    <cfRule type="containsText" dxfId="179" priority="21" operator="containsText" text="COMPILARE">
      <formula>NOT(ISERROR(SEARCH("COMPILARE",N26)))</formula>
    </cfRule>
  </conditionalFormatting>
  <conditionalFormatting sqref="N27">
    <cfRule type="containsText" dxfId="178" priority="20" operator="containsText" text="COMPILARE">
      <formula>NOT(ISERROR(SEARCH("COMPILARE",N27)))</formula>
    </cfRule>
  </conditionalFormatting>
  <conditionalFormatting sqref="N28">
    <cfRule type="containsText" dxfId="177" priority="19" operator="containsText" text="COMPILARE">
      <formula>NOT(ISERROR(SEARCH("COMPILARE",N28)))</formula>
    </cfRule>
  </conditionalFormatting>
  <conditionalFormatting sqref="N29">
    <cfRule type="containsText" dxfId="176" priority="18" operator="containsText" text="COMPILARE">
      <formula>NOT(ISERROR(SEARCH("COMPILARE",N29)))</formula>
    </cfRule>
  </conditionalFormatting>
  <conditionalFormatting sqref="J16:J17">
    <cfRule type="cellIs" dxfId="175" priority="17" operator="equal">
      <formula>$O$14="Metano"</formula>
    </cfRule>
  </conditionalFormatting>
  <conditionalFormatting sqref="A15:K15">
    <cfRule type="expression" dxfId="174" priority="16">
      <formula>$P$15=1</formula>
    </cfRule>
  </conditionalFormatting>
  <conditionalFormatting sqref="A16:L16">
    <cfRule type="expression" dxfId="173" priority="15">
      <formula>$P$16=1</formula>
    </cfRule>
  </conditionalFormatting>
  <conditionalFormatting sqref="A17:L17">
    <cfRule type="expression" dxfId="172" priority="14">
      <formula>$P$17=1</formula>
    </cfRule>
  </conditionalFormatting>
  <conditionalFormatting sqref="A18:L18">
    <cfRule type="expression" dxfId="171" priority="13">
      <formula>$P$18=1</formula>
    </cfRule>
  </conditionalFormatting>
  <conditionalFormatting sqref="A19:L19">
    <cfRule type="expression" dxfId="170" priority="12">
      <formula>$P$19=1</formula>
    </cfRule>
  </conditionalFormatting>
  <conditionalFormatting sqref="A20:L20">
    <cfRule type="expression" dxfId="169" priority="11">
      <formula>$P$20=1</formula>
    </cfRule>
  </conditionalFormatting>
  <conditionalFormatting sqref="A21:L21">
    <cfRule type="expression" dxfId="168" priority="10">
      <formula>$P$21=1</formula>
    </cfRule>
  </conditionalFormatting>
  <conditionalFormatting sqref="A22:L22">
    <cfRule type="expression" dxfId="167" priority="9">
      <formula>$P$22=1</formula>
    </cfRule>
  </conditionalFormatting>
  <conditionalFormatting sqref="A23:L23">
    <cfRule type="expression" dxfId="166" priority="8">
      <formula>$P$23=1</formula>
    </cfRule>
  </conditionalFormatting>
  <conditionalFormatting sqref="A24:L24">
    <cfRule type="expression" dxfId="165" priority="7">
      <formula>$P$24=1</formula>
    </cfRule>
  </conditionalFormatting>
  <conditionalFormatting sqref="A25:L25">
    <cfRule type="expression" dxfId="164" priority="6">
      <formula>$P$25=1</formula>
    </cfRule>
  </conditionalFormatting>
  <conditionalFormatting sqref="A26:L26">
    <cfRule type="expression" dxfId="163" priority="5">
      <formula>$P$26=1</formula>
    </cfRule>
  </conditionalFormatting>
  <conditionalFormatting sqref="A27:L27">
    <cfRule type="expression" dxfId="162" priority="4">
      <formula>$P$27=1</formula>
    </cfRule>
  </conditionalFormatting>
  <conditionalFormatting sqref="A28:L28">
    <cfRule type="expression" dxfId="161" priority="3">
      <formula>$P$28=1</formula>
    </cfRule>
  </conditionalFormatting>
  <conditionalFormatting sqref="A29:L29">
    <cfRule type="expression" dxfId="160" priority="2">
      <formula>$P$29=1</formula>
    </cfRule>
  </conditionalFormatting>
  <conditionalFormatting sqref="L15">
    <cfRule type="expression" dxfId="159" priority="1">
      <formula>$P$16=1</formula>
    </cfRule>
  </conditionalFormatting>
  <dataValidations count="12">
    <dataValidation type="list" allowBlank="1" showInputMessage="1" showErrorMessage="1" sqref="C31:C40 F31:G40 I15:K29 J31:J40 B15:B29 O15:P29 O31:P40" xr:uid="{6F37318A-1B62-4327-81D0-5F222C1188BA}">
      <formula1>"0,1"</formula1>
    </dataValidation>
    <dataValidation type="list" allowBlank="1" showInputMessage="1" showErrorMessage="1" sqref="V15:DY29 V31:DY40" xr:uid="{42718209-F5B2-4587-8974-5D4A8729111C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3A521C70-7AC4-43B0-94EE-BD06FDCD4793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BDCF57D8-ED50-4E01-8FE5-94B100BFF615}"/>
    <dataValidation allowBlank="1" showInputMessage="1" showErrorMessage="1" prompt="Importo totale dell'itero intervento proposto (totale per riga, netto IVA)" sqref="L31:L40" xr:uid="{56DC981A-15BD-4FC0-B1B3-8ED4D8FBDA30}"/>
    <dataValidation type="list" allowBlank="1" showInputMessage="1" showErrorMessage="1" prompt="Se l'intervento è allocato su più annualità indicare quali nel campo &quot;Note particolari&quot;" sqref="K31:K40" xr:uid="{51B73306-1400-4230-8905-B89A3D2FA9A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D4D35D4C-7D79-4D40-8229-6F1A509E7A2B}"/>
    <dataValidation type="list" errorStyle="information" allowBlank="1" showInputMessage="1" showErrorMessage="1" sqref="C15:C29" xr:uid="{602C9D9E-7283-4B73-BFF6-9407E6A5050C}">
      <formula1>"0,1"</formula1>
    </dataValidation>
    <dataValidation type="list" allowBlank="1" showInputMessage="1" showErrorMessage="1" sqref="H15:H29" xr:uid="{06559026-02D8-4C92-AEB9-85E6E1C1BFE5}">
      <formula1>INDIRECT(G15)</formula1>
    </dataValidation>
    <dataValidation type="custom" showInputMessage="1" showErrorMessage="1" errorTitle="CIG MANCANTE" error="CIG MANCANTE_x000a_(compilare colonna a destra)" sqref="L15:L29" xr:uid="{781E420C-B8A8-4B9D-B3A5-E51EEF1F2F72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E1AD8D5E-7F65-4127-A5A9-1DCC6D833146}">
      <formula1>45657</formula1>
    </dataValidation>
    <dataValidation allowBlank="1" showInputMessage="1" showErrorMessage="1" promptTitle="CIG" prompt="COMPILARE CIG" sqref="M15" xr:uid="{6FF63CA0-A547-4F80-AE63-67E1345814CA}"/>
  </dataValidations>
  <hyperlinks>
    <hyperlink ref="H5" location="QUADRO!A1" display="torna al QUADRO iniziale degli investimenti" xr:uid="{57100628-CAAE-43AB-9536-E3F6C38FB9A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96F7C9F9-7207-4AB1-B9D5-4B1C12EDA25A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B3DCA16B-34A3-4956-BB98-3F996DF680BC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1914E462-FFF5-4C4D-A502-C58EF41C77E2}">
          <x14:formula1>
            <xm:f>Aziende!$C$3:$C$7</xm:f>
          </x14:formula1>
          <xm:sqref>B3</xm:sqref>
        </x14:dataValidation>
        <x14:dataValidation type="list" allowBlank="1" showInputMessage="1" showErrorMessage="1" xr:uid="{85D79D26-7EC7-47B5-84C0-E6616EE82A42}">
          <x14:formula1>
            <xm:f>Aziende!$A$3:$A$197</xm:f>
          </x14:formula1>
          <xm:sqref>B2</xm:sqref>
        </x14:dataValidation>
        <x14:dataValidation type="list" allowBlank="1" showInputMessage="1" showErrorMessage="1" xr:uid="{15D1E28B-4B16-4499-A00F-E0B6132E67C5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3743309C-F98E-4C31-A872-90CD08EAF938}">
          <x14:formula1>
            <xm:f>Infrastrutture!$A$2:$A$9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32556428-DF3D-4016-BB7D-F0300C7A05C8}">
          <x14:formula1>
            <xm:f>Targhe!$D$2:$D$1228</xm:f>
          </x14:formula1>
          <xm:sqref>D15:D29</xm:sqref>
        </x14:dataValidation>
        <x14:dataValidation type="list" allowBlank="1" showInputMessage="1" showErrorMessage="1" xr:uid="{3B6ED6B5-9325-4CDD-BD9D-8F60FA666CF5}">
          <x14:formula1>
            <xm:f>DGRtetto!$B$2:$B$5</xm:f>
          </x14:formula1>
          <xm:sqref>G15:G29</xm:sqref>
        </x14:dataValidation>
        <x14:dataValidation type="list" allowBlank="1" showInputMessage="1" showErrorMessage="1" xr:uid="{A0981D14-9360-48AD-9C81-8FCBFDEEF132}">
          <x14:formula1>
            <xm:f>Aziende!$E$3:$E$12</xm:f>
          </x14:formula1>
          <xm:sqref>B5:C5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BFB9-C995-412D-AB8A-504605A6AF3F}">
  <sheetPr>
    <tabColor rgb="FFFFFF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2154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2027</v>
      </c>
      <c r="C5" s="541"/>
      <c r="D5" s="113"/>
      <c r="E5" s="113"/>
      <c r="F5" s="143" t="s">
        <v>228</v>
      </c>
      <c r="G5" s="143"/>
      <c r="H5" s="427" t="s">
        <v>2161</v>
      </c>
      <c r="I5" s="545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498">
        <f>VLOOKUP($B$6,'Assegnazione fondi'!$D$2:$G$242,3,FALSE)</f>
        <v>491098.2058624436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fondi'!$D$2:$G$242,4,FALSE)</f>
        <v>0.9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25">
      <c r="A9" s="429" t="s">
        <v>2106</v>
      </c>
      <c r="B9" s="498">
        <f>'PR FESR 21-27_autobus_2026'!F10</f>
        <v>1248207.9399003775</v>
      </c>
      <c r="C9" s="498"/>
      <c r="D9" s="273"/>
      <c r="E9" s="273"/>
      <c r="F9" s="274"/>
      <c r="G9" s="260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1739306.1457628212</v>
      </c>
      <c r="G10" s="270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42" t="s">
        <v>196</v>
      </c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  <c r="CJ30" s="543"/>
      <c r="CK30" s="543"/>
      <c r="CL30" s="543"/>
      <c r="CM30" s="543"/>
      <c r="CN30" s="543"/>
      <c r="CO30" s="543"/>
      <c r="CP30" s="543"/>
      <c r="CQ30" s="543"/>
      <c r="CR30" s="543"/>
      <c r="CS30" s="543"/>
      <c r="CT30" s="543"/>
      <c r="CU30" s="543"/>
      <c r="CV30" s="543"/>
      <c r="CW30" s="543"/>
      <c r="CX30" s="543"/>
      <c r="CY30" s="543"/>
      <c r="CZ30" s="543"/>
      <c r="DA30" s="543"/>
      <c r="DB30" s="543"/>
      <c r="DC30" s="543"/>
      <c r="DD30" s="543"/>
      <c r="DE30" s="543"/>
      <c r="DF30" s="543"/>
      <c r="DG30" s="543"/>
      <c r="DH30" s="543"/>
      <c r="DI30" s="543"/>
      <c r="DJ30" s="543"/>
      <c r="DK30" s="543"/>
      <c r="DL30" s="543"/>
      <c r="DM30" s="543"/>
      <c r="DN30" s="543"/>
      <c r="DO30" s="543"/>
      <c r="DP30" s="543"/>
      <c r="DQ30" s="543"/>
      <c r="DR30" s="543"/>
      <c r="DS30" s="543"/>
      <c r="DT30" s="543"/>
      <c r="DU30" s="543"/>
      <c r="DV30" s="543"/>
      <c r="DW30" s="543"/>
      <c r="DX30" s="543"/>
      <c r="DY30" s="544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158" priority="40" operator="greaterThan">
      <formula>#REF!</formula>
    </cfRule>
  </conditionalFormatting>
  <conditionalFormatting sqref="M15:M29">
    <cfRule type="containsText" dxfId="157" priority="33" operator="containsText" text="COMPILARE">
      <formula>NOT(ISERROR(SEARCH("COMPILARE",M15)))</formula>
    </cfRule>
  </conditionalFormatting>
  <conditionalFormatting sqref="V15:DY29">
    <cfRule type="cellIs" dxfId="156" priority="37" operator="equal">
      <formula>3</formula>
    </cfRule>
    <cfRule type="cellIs" dxfId="155" priority="38" operator="equal">
      <formula>2</formula>
    </cfRule>
    <cfRule type="cellIs" dxfId="154" priority="39" operator="equal">
      <formula>1</formula>
    </cfRule>
  </conditionalFormatting>
  <conditionalFormatting sqref="V31:DY40">
    <cfRule type="cellIs" dxfId="153" priority="34" operator="equal">
      <formula>3</formula>
    </cfRule>
    <cfRule type="cellIs" dxfId="152" priority="35" operator="equal">
      <formula>2</formula>
    </cfRule>
    <cfRule type="cellIs" dxfId="151" priority="36" operator="equal">
      <formula>1</formula>
    </cfRule>
  </conditionalFormatting>
  <conditionalFormatting sqref="N15">
    <cfRule type="containsText" dxfId="150" priority="32" operator="containsText" text="COMPILARE">
      <formula>NOT(ISERROR(SEARCH("COMPILARE",N15)))</formula>
    </cfRule>
  </conditionalFormatting>
  <conditionalFormatting sqref="N16">
    <cfRule type="containsText" dxfId="149" priority="31" operator="containsText" text="COMPILARE">
      <formula>NOT(ISERROR(SEARCH("COMPILARE",N16)))</formula>
    </cfRule>
  </conditionalFormatting>
  <conditionalFormatting sqref="N17">
    <cfRule type="containsText" dxfId="148" priority="30" operator="containsText" text="COMPILARE">
      <formula>NOT(ISERROR(SEARCH("COMPILARE",N17)))</formula>
    </cfRule>
  </conditionalFormatting>
  <conditionalFormatting sqref="N18">
    <cfRule type="containsText" dxfId="147" priority="29" operator="containsText" text="COMPILARE">
      <formula>NOT(ISERROR(SEARCH("COMPILARE",N18)))</formula>
    </cfRule>
  </conditionalFormatting>
  <conditionalFormatting sqref="N19">
    <cfRule type="containsText" dxfId="146" priority="28" operator="containsText" text="COMPILARE">
      <formula>NOT(ISERROR(SEARCH("COMPILARE",N19)))</formula>
    </cfRule>
  </conditionalFormatting>
  <conditionalFormatting sqref="N20">
    <cfRule type="containsText" dxfId="145" priority="27" operator="containsText" text="COMPILARE">
      <formula>NOT(ISERROR(SEARCH("COMPILARE",N20)))</formula>
    </cfRule>
  </conditionalFormatting>
  <conditionalFormatting sqref="N21">
    <cfRule type="containsText" dxfId="144" priority="26" operator="containsText" text="COMPILARE">
      <formula>NOT(ISERROR(SEARCH("COMPILARE",N21)))</formula>
    </cfRule>
  </conditionalFormatting>
  <conditionalFormatting sqref="N22">
    <cfRule type="containsText" dxfId="143" priority="25" operator="containsText" text="COMPILARE">
      <formula>NOT(ISERROR(SEARCH("COMPILARE",N22)))</formula>
    </cfRule>
  </conditionalFormatting>
  <conditionalFormatting sqref="N23">
    <cfRule type="containsText" dxfId="142" priority="24" operator="containsText" text="COMPILARE">
      <formula>NOT(ISERROR(SEARCH("COMPILARE",N23)))</formula>
    </cfRule>
  </conditionalFormatting>
  <conditionalFormatting sqref="N24">
    <cfRule type="containsText" dxfId="141" priority="23" operator="containsText" text="COMPILARE">
      <formula>NOT(ISERROR(SEARCH("COMPILARE",N24)))</formula>
    </cfRule>
  </conditionalFormatting>
  <conditionalFormatting sqref="N25">
    <cfRule type="containsText" dxfId="140" priority="22" operator="containsText" text="COMPILARE">
      <formula>NOT(ISERROR(SEARCH("COMPILARE",N25)))</formula>
    </cfRule>
  </conditionalFormatting>
  <conditionalFormatting sqref="N26">
    <cfRule type="containsText" dxfId="139" priority="21" operator="containsText" text="COMPILARE">
      <formula>NOT(ISERROR(SEARCH("COMPILARE",N26)))</formula>
    </cfRule>
  </conditionalFormatting>
  <conditionalFormatting sqref="N27">
    <cfRule type="containsText" dxfId="138" priority="20" operator="containsText" text="COMPILARE">
      <formula>NOT(ISERROR(SEARCH("COMPILARE",N27)))</formula>
    </cfRule>
  </conditionalFormatting>
  <conditionalFormatting sqref="N28">
    <cfRule type="containsText" dxfId="137" priority="19" operator="containsText" text="COMPILARE">
      <formula>NOT(ISERROR(SEARCH("COMPILARE",N28)))</formula>
    </cfRule>
  </conditionalFormatting>
  <conditionalFormatting sqref="N29">
    <cfRule type="containsText" dxfId="136" priority="18" operator="containsText" text="COMPILARE">
      <formula>NOT(ISERROR(SEARCH("COMPILARE",N29)))</formula>
    </cfRule>
  </conditionalFormatting>
  <conditionalFormatting sqref="J16:J17">
    <cfRule type="cellIs" dxfId="135" priority="17" operator="equal">
      <formula>$O$14="Metano"</formula>
    </cfRule>
  </conditionalFormatting>
  <conditionalFormatting sqref="A15:K15">
    <cfRule type="expression" dxfId="134" priority="16">
      <formula>$P$15=1</formula>
    </cfRule>
  </conditionalFormatting>
  <conditionalFormatting sqref="A16:L16">
    <cfRule type="expression" dxfId="133" priority="15">
      <formula>$P$16=1</formula>
    </cfRule>
  </conditionalFormatting>
  <conditionalFormatting sqref="A17:L17">
    <cfRule type="expression" dxfId="132" priority="14">
      <formula>$P$17=1</formula>
    </cfRule>
  </conditionalFormatting>
  <conditionalFormatting sqref="A18:L18">
    <cfRule type="expression" dxfId="131" priority="13">
      <formula>$P$18=1</formula>
    </cfRule>
  </conditionalFormatting>
  <conditionalFormatting sqref="A19:L19">
    <cfRule type="expression" dxfId="130" priority="12">
      <formula>$P$19=1</formula>
    </cfRule>
  </conditionalFormatting>
  <conditionalFormatting sqref="A20:L20">
    <cfRule type="expression" dxfId="129" priority="11">
      <formula>$P$20=1</formula>
    </cfRule>
  </conditionalFormatting>
  <conditionalFormatting sqref="A21:L21">
    <cfRule type="expression" dxfId="128" priority="10">
      <formula>$P$21=1</formula>
    </cfRule>
  </conditionalFormatting>
  <conditionalFormatting sqref="A22:L22">
    <cfRule type="expression" dxfId="127" priority="9">
      <formula>$P$22=1</formula>
    </cfRule>
  </conditionalFormatting>
  <conditionalFormatting sqref="A23:L23">
    <cfRule type="expression" dxfId="126" priority="8">
      <formula>$P$23=1</formula>
    </cfRule>
  </conditionalFormatting>
  <conditionalFormatting sqref="A24:L24">
    <cfRule type="expression" dxfId="125" priority="7">
      <formula>$P$24=1</formula>
    </cfRule>
  </conditionalFormatting>
  <conditionalFormatting sqref="A25:L25">
    <cfRule type="expression" dxfId="124" priority="6">
      <formula>$P$25=1</formula>
    </cfRule>
  </conditionalFormatting>
  <conditionalFormatting sqref="A26:L26">
    <cfRule type="expression" dxfId="123" priority="5">
      <formula>$P$26=1</formula>
    </cfRule>
  </conditionalFormatting>
  <conditionalFormatting sqref="A27:L27">
    <cfRule type="expression" dxfId="122" priority="4">
      <formula>$P$27=1</formula>
    </cfRule>
  </conditionalFormatting>
  <conditionalFormatting sqref="A28:L28">
    <cfRule type="expression" dxfId="121" priority="3">
      <formula>$P$28=1</formula>
    </cfRule>
  </conditionalFormatting>
  <conditionalFormatting sqref="A29:L29">
    <cfRule type="expression" dxfId="120" priority="2">
      <formula>$P$29=1</formula>
    </cfRule>
  </conditionalFormatting>
  <conditionalFormatting sqref="L15">
    <cfRule type="expression" dxfId="119" priority="1">
      <formula>$P$16=1</formula>
    </cfRule>
  </conditionalFormatting>
  <dataValidations count="12">
    <dataValidation allowBlank="1" showInputMessage="1" showErrorMessage="1" promptTitle="CIG" prompt="COMPILARE CIG" sqref="M15" xr:uid="{1C08CB02-1F3D-4CE2-B0FC-0F7F5ED5DB33}"/>
    <dataValidation type="date" operator="lessThanOrEqual" allowBlank="1" showInputMessage="1" showErrorMessage="1" errorTitle="STIPULA CONTRATTO" error="La data inserita supera il termine del 31/12/2024" sqref="N15:N29" xr:uid="{504B4F7B-A47F-4D23-8C22-85B0B34FB0FA}">
      <formula1>45657</formula1>
    </dataValidation>
    <dataValidation type="custom" showInputMessage="1" showErrorMessage="1" errorTitle="CIG MANCANTE" error="CIG MANCANTE_x000a_(compilare colonna a destra)" sqref="L15:L29" xr:uid="{BF95A8F4-D1B8-45C9-9C69-1F7F315A8BD5}">
      <formula1>$M15&lt;&gt;"COMPILARE"</formula1>
    </dataValidation>
    <dataValidation type="list" allowBlank="1" showInputMessage="1" showErrorMessage="1" sqref="H15:H29" xr:uid="{3C60AFAC-6B02-471F-9E96-7CC57D94BBE6}">
      <formula1>INDIRECT(G15)</formula1>
    </dataValidation>
    <dataValidation type="list" errorStyle="information" allowBlank="1" showInputMessage="1" showErrorMessage="1" sqref="C15:C29" xr:uid="{D308E515-5C3D-489D-BB27-0CE2C32E1862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3662C24F-1D30-4F69-854F-EB8C77AB5032}"/>
    <dataValidation type="list" allowBlank="1" showInputMessage="1" showErrorMessage="1" prompt="Se l'intervento è allocato su più annualità indicare quali nel campo &quot;Note particolari&quot;" sqref="K31:K40" xr:uid="{DC031C4C-3FEE-4BB0-A7F2-D40A8064EB8E}">
      <formula1>"0,1"</formula1>
    </dataValidation>
    <dataValidation allowBlank="1" showInputMessage="1" showErrorMessage="1" prompt="Importo totale dell'itero intervento proposto (totale per riga, netto IVA)" sqref="L31:L40" xr:uid="{91ECD1A8-3138-49A5-8E53-8EB62EBA23B0}"/>
    <dataValidation allowBlank="1" showInputMessage="1" showErrorMessage="1" prompt="Se l'investimento è spalmato su più annualità inserire il valore allocato nell'anno in esame e sul quale si chiede la quota di contributo." sqref="R31:R40" xr:uid="{0A4222C8-8913-49EC-95F3-E97C502FAB29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E9451A8A-75D9-4813-AE57-3CBD37411A5B}">
      <formula1>H31="Colonnine di ricarica autobus elettrici e relativi apparati"</formula1>
    </dataValidation>
    <dataValidation type="list" allowBlank="1" showInputMessage="1" showErrorMessage="1" sqref="V15:DY29 V31:DY40" xr:uid="{0AF5ABD5-6179-4EDF-A98A-E49AC331B573}">
      <formula1>"1,2,3"</formula1>
    </dataValidation>
    <dataValidation type="list" allowBlank="1" showInputMessage="1" showErrorMessage="1" sqref="C31:C40 F31:G40 I15:K29 J31:J40 B15:B29 O15:P29 O31:P40" xr:uid="{D75ABCD5-F143-4E56-B68F-50FBD3C2931A}">
      <formula1>"0,1"</formula1>
    </dataValidation>
  </dataValidations>
  <hyperlinks>
    <hyperlink ref="H5" location="QUADRO!A1" display="torna al QUADRO iniziale degli investimenti" xr:uid="{E921820D-D77A-4CD7-95D9-41C3958B830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4A64553-11B7-442A-9A6E-8DCD4AB324C4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59A9E7DE-9E0C-4ECB-9B75-C873F884348A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7522F259-1E6F-4CC8-ABF3-2132B1E3287F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4F8A4E92-334D-4C01-A59E-66583B09828A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EDB9BF7B-9D7E-436B-A88F-77067F80D80D}">
          <x14:formula1>
            <xm:f>Aziende!$A$3:$A$197</xm:f>
          </x14:formula1>
          <xm:sqref>B2</xm:sqref>
        </x14:dataValidation>
        <x14:dataValidation type="list" allowBlank="1" showInputMessage="1" showErrorMessage="1" xr:uid="{DF6B73E1-4E6F-4D73-8C7F-DD0DEEE37F0B}">
          <x14:formula1>
            <xm:f>Aziende!$C$3:$C$7</xm:f>
          </x14:formula1>
          <xm:sqref>B3</xm:sqref>
        </x14:dataValidation>
        <x14:dataValidation type="list" allowBlank="1" showInputMessage="1" showErrorMessage="1" xr:uid="{160D6BAE-C694-4E37-8A6E-89E3C1F0FADE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52EDB547-E82B-4E5C-AAFE-3E7BA16038F9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67C44626-22D2-4702-90DE-75E0603299C0}">
          <x14:formula1>
            <xm:f>Aziende!$E$3:$E$14</xm:f>
          </x14:formula1>
          <xm:sqref>B5:C5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B48FC-D333-4E8C-82AA-D016365F3061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2155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2025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.75" customHeight="1" x14ac:dyDescent="0.3">
      <c r="A7" s="121" t="s">
        <v>2153</v>
      </c>
      <c r="B7" s="498">
        <f>VLOOKUP($B$6,'Assegnazione fondi'!$D$2:$G$242,3,FALSE)</f>
        <v>204624.25244268484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fondi'!$D$2:$G$226,4,FALSE)</f>
        <v>0.9</v>
      </c>
      <c r="C8" s="510"/>
      <c r="D8" s="511"/>
      <c r="E8" s="511"/>
      <c r="F8" s="118"/>
      <c r="G8" s="260"/>
      <c r="H8" s="111"/>
    </row>
    <row r="9" spans="1:129" ht="27.4" customHeight="1" x14ac:dyDescent="0.3">
      <c r="A9" s="367" t="s">
        <v>2106</v>
      </c>
      <c r="B9" s="498">
        <v>0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204624.25244268484</v>
      </c>
      <c r="G10" s="270"/>
      <c r="H10" s="111"/>
    </row>
    <row r="11" spans="1:129" ht="15.75" thickBot="1" x14ac:dyDescent="0.3"/>
    <row r="12" spans="1:129" ht="51" customHeight="1" thickBot="1" x14ac:dyDescent="0.3">
      <c r="A12" s="501"/>
      <c r="B12" s="134"/>
      <c r="C12" s="132"/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2029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2030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2031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369"/>
      <c r="D15" s="37"/>
      <c r="E15" s="37"/>
      <c r="F15" s="38"/>
      <c r="G15" s="38"/>
      <c r="H15" s="368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hidden="1" x14ac:dyDescent="0.25">
      <c r="A16" s="34"/>
      <c r="B16" s="275"/>
      <c r="C16" s="369"/>
      <c r="D16" s="37"/>
      <c r="E16" s="37"/>
      <c r="F16" s="38"/>
      <c r="G16" s="38"/>
      <c r="H16" s="368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hidden="1" x14ac:dyDescent="0.25">
      <c r="A17" s="34"/>
      <c r="B17" s="275"/>
      <c r="C17" s="369"/>
      <c r="D17" s="37"/>
      <c r="E17" s="37"/>
      <c r="F17" s="38"/>
      <c r="G17" s="38"/>
      <c r="H17" s="368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hidden="1" x14ac:dyDescent="0.25">
      <c r="A18" s="34"/>
      <c r="B18" s="275"/>
      <c r="C18" s="369"/>
      <c r="D18" s="37"/>
      <c r="E18" s="37"/>
      <c r="F18" s="38"/>
      <c r="G18" s="38"/>
      <c r="H18" s="368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hidden="1" x14ac:dyDescent="0.25">
      <c r="A19" s="34"/>
      <c r="B19" s="275"/>
      <c r="C19" s="369"/>
      <c r="D19" s="37"/>
      <c r="E19" s="37"/>
      <c r="F19" s="38"/>
      <c r="G19" s="38"/>
      <c r="H19" s="368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hidden="1" x14ac:dyDescent="0.25">
      <c r="A20" s="34"/>
      <c r="B20" s="275"/>
      <c r="C20" s="369"/>
      <c r="D20" s="37"/>
      <c r="E20" s="37"/>
      <c r="F20" s="38"/>
      <c r="G20" s="38"/>
      <c r="H20" s="368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hidden="1" x14ac:dyDescent="0.25">
      <c r="A21" s="34"/>
      <c r="B21" s="275"/>
      <c r="C21" s="369"/>
      <c r="D21" s="37"/>
      <c r="E21" s="37"/>
      <c r="F21" s="38"/>
      <c r="G21" s="38"/>
      <c r="H21" s="368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hidden="1" x14ac:dyDescent="0.25">
      <c r="A22" s="34"/>
      <c r="B22" s="275"/>
      <c r="C22" s="369"/>
      <c r="D22" s="37"/>
      <c r="E22" s="37"/>
      <c r="F22" s="38"/>
      <c r="G22" s="38"/>
      <c r="H22" s="368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hidden="1" x14ac:dyDescent="0.25">
      <c r="A23" s="34"/>
      <c r="B23" s="275"/>
      <c r="C23" s="369"/>
      <c r="D23" s="37"/>
      <c r="E23" s="37"/>
      <c r="F23" s="38"/>
      <c r="G23" s="38"/>
      <c r="H23" s="368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hidden="1" x14ac:dyDescent="0.25">
      <c r="A24" s="34"/>
      <c r="B24" s="275"/>
      <c r="C24" s="369"/>
      <c r="D24" s="37"/>
      <c r="E24" s="37"/>
      <c r="F24" s="38"/>
      <c r="G24" s="38"/>
      <c r="H24" s="368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hidden="1" x14ac:dyDescent="0.25">
      <c r="A25" s="34"/>
      <c r="B25" s="275"/>
      <c r="C25" s="369"/>
      <c r="D25" s="37"/>
      <c r="E25" s="37"/>
      <c r="F25" s="38"/>
      <c r="G25" s="38"/>
      <c r="H25" s="368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hidden="1" x14ac:dyDescent="0.25">
      <c r="A26" s="34"/>
      <c r="B26" s="275"/>
      <c r="C26" s="369"/>
      <c r="D26" s="37"/>
      <c r="E26" s="37"/>
      <c r="F26" s="38"/>
      <c r="G26" s="38"/>
      <c r="H26" s="368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hidden="1" x14ac:dyDescent="0.25">
      <c r="A27" s="34"/>
      <c r="B27" s="275"/>
      <c r="C27" s="369"/>
      <c r="D27" s="37"/>
      <c r="E27" s="37"/>
      <c r="F27" s="38"/>
      <c r="G27" s="38"/>
      <c r="H27" s="368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hidden="1" x14ac:dyDescent="0.25">
      <c r="A28" s="34"/>
      <c r="B28" s="275"/>
      <c r="C28" s="369"/>
      <c r="D28" s="37"/>
      <c r="E28" s="37"/>
      <c r="F28" s="38"/>
      <c r="G28" s="38"/>
      <c r="H28" s="368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369"/>
      <c r="D29" s="37"/>
      <c r="E29" s="37"/>
      <c r="F29" s="38"/>
      <c r="G29" s="38"/>
      <c r="H29" s="368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1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118" priority="39" operator="greaterThan">
      <formula>#REF!</formula>
    </cfRule>
  </conditionalFormatting>
  <conditionalFormatting sqref="M15:M29">
    <cfRule type="containsText" dxfId="117" priority="32" operator="containsText" text="COMPILARE">
      <formula>NOT(ISERROR(SEARCH("COMPILARE",M15)))</formula>
    </cfRule>
  </conditionalFormatting>
  <conditionalFormatting sqref="V15:DY29">
    <cfRule type="cellIs" dxfId="116" priority="36" operator="equal">
      <formula>3</formula>
    </cfRule>
    <cfRule type="cellIs" dxfId="115" priority="37" operator="equal">
      <formula>2</formula>
    </cfRule>
    <cfRule type="cellIs" dxfId="114" priority="38" operator="equal">
      <formula>1</formula>
    </cfRule>
  </conditionalFormatting>
  <conditionalFormatting sqref="V31:DY40">
    <cfRule type="cellIs" dxfId="113" priority="33" operator="equal">
      <formula>3</formula>
    </cfRule>
    <cfRule type="cellIs" dxfId="112" priority="34" operator="equal">
      <formula>2</formula>
    </cfRule>
    <cfRule type="cellIs" dxfId="111" priority="35" operator="equal">
      <formula>1</formula>
    </cfRule>
  </conditionalFormatting>
  <conditionalFormatting sqref="N15">
    <cfRule type="containsText" dxfId="110" priority="31" operator="containsText" text="COMPILARE">
      <formula>NOT(ISERROR(SEARCH("COMPILARE",N15)))</formula>
    </cfRule>
  </conditionalFormatting>
  <conditionalFormatting sqref="N16">
    <cfRule type="containsText" dxfId="109" priority="30" operator="containsText" text="COMPILARE">
      <formula>NOT(ISERROR(SEARCH("COMPILARE",N16)))</formula>
    </cfRule>
  </conditionalFormatting>
  <conditionalFormatting sqref="N17">
    <cfRule type="containsText" dxfId="108" priority="29" operator="containsText" text="COMPILARE">
      <formula>NOT(ISERROR(SEARCH("COMPILARE",N17)))</formula>
    </cfRule>
  </conditionalFormatting>
  <conditionalFormatting sqref="N18">
    <cfRule type="containsText" dxfId="107" priority="28" operator="containsText" text="COMPILARE">
      <formula>NOT(ISERROR(SEARCH("COMPILARE",N18)))</formula>
    </cfRule>
  </conditionalFormatting>
  <conditionalFormatting sqref="N19">
    <cfRule type="containsText" dxfId="106" priority="27" operator="containsText" text="COMPILARE">
      <formula>NOT(ISERROR(SEARCH("COMPILARE",N19)))</formula>
    </cfRule>
  </conditionalFormatting>
  <conditionalFormatting sqref="N20">
    <cfRule type="containsText" dxfId="105" priority="26" operator="containsText" text="COMPILARE">
      <formula>NOT(ISERROR(SEARCH("COMPILARE",N20)))</formula>
    </cfRule>
  </conditionalFormatting>
  <conditionalFormatting sqref="N21">
    <cfRule type="containsText" dxfId="104" priority="25" operator="containsText" text="COMPILARE">
      <formula>NOT(ISERROR(SEARCH("COMPILARE",N21)))</formula>
    </cfRule>
  </conditionalFormatting>
  <conditionalFormatting sqref="N22">
    <cfRule type="containsText" dxfId="103" priority="24" operator="containsText" text="COMPILARE">
      <formula>NOT(ISERROR(SEARCH("COMPILARE",N22)))</formula>
    </cfRule>
  </conditionalFormatting>
  <conditionalFormatting sqref="N23">
    <cfRule type="containsText" dxfId="102" priority="23" operator="containsText" text="COMPILARE">
      <formula>NOT(ISERROR(SEARCH("COMPILARE",N23)))</formula>
    </cfRule>
  </conditionalFormatting>
  <conditionalFormatting sqref="N24">
    <cfRule type="containsText" dxfId="101" priority="22" operator="containsText" text="COMPILARE">
      <formula>NOT(ISERROR(SEARCH("COMPILARE",N24)))</formula>
    </cfRule>
  </conditionalFormatting>
  <conditionalFormatting sqref="N25">
    <cfRule type="containsText" dxfId="100" priority="21" operator="containsText" text="COMPILARE">
      <formula>NOT(ISERROR(SEARCH("COMPILARE",N25)))</formula>
    </cfRule>
  </conditionalFormatting>
  <conditionalFormatting sqref="N26">
    <cfRule type="containsText" dxfId="99" priority="20" operator="containsText" text="COMPILARE">
      <formula>NOT(ISERROR(SEARCH("COMPILARE",N26)))</formula>
    </cfRule>
  </conditionalFormatting>
  <conditionalFormatting sqref="N27">
    <cfRule type="containsText" dxfId="98" priority="19" operator="containsText" text="COMPILARE">
      <formula>NOT(ISERROR(SEARCH("COMPILARE",N27)))</formula>
    </cfRule>
  </conditionalFormatting>
  <conditionalFormatting sqref="N28">
    <cfRule type="containsText" dxfId="97" priority="18" operator="containsText" text="COMPILARE">
      <formula>NOT(ISERROR(SEARCH("COMPILARE",N28)))</formula>
    </cfRule>
  </conditionalFormatting>
  <conditionalFormatting sqref="N29">
    <cfRule type="containsText" dxfId="96" priority="17" operator="containsText" text="COMPILARE">
      <formula>NOT(ISERROR(SEARCH("COMPILARE",N29)))</formula>
    </cfRule>
  </conditionalFormatting>
  <conditionalFormatting sqref="J16:J17">
    <cfRule type="cellIs" dxfId="95" priority="16" operator="equal">
      <formula>$O$14="Metano"</formula>
    </cfRule>
  </conditionalFormatting>
  <conditionalFormatting sqref="A15:L15">
    <cfRule type="expression" dxfId="94" priority="15">
      <formula>$P$15=1</formula>
    </cfRule>
  </conditionalFormatting>
  <conditionalFormatting sqref="A16:L16">
    <cfRule type="expression" dxfId="93" priority="14">
      <formula>$P$16=1</formula>
    </cfRule>
  </conditionalFormatting>
  <conditionalFormatting sqref="A17:L17">
    <cfRule type="expression" dxfId="92" priority="13">
      <formula>$P$17=1</formula>
    </cfRule>
  </conditionalFormatting>
  <conditionalFormatting sqref="A18:L18">
    <cfRule type="expression" dxfId="91" priority="12">
      <formula>$P$18=1</formula>
    </cfRule>
  </conditionalFormatting>
  <conditionalFormatting sqref="A19:L19">
    <cfRule type="expression" dxfId="90" priority="11">
      <formula>$P$19=1</formula>
    </cfRule>
  </conditionalFormatting>
  <conditionalFormatting sqref="A20:L20">
    <cfRule type="expression" dxfId="89" priority="10">
      <formula>$P$20=1</formula>
    </cfRule>
  </conditionalFormatting>
  <conditionalFormatting sqref="A21:L21">
    <cfRule type="expression" dxfId="88" priority="9">
      <formula>$P$21=1</formula>
    </cfRule>
  </conditionalFormatting>
  <conditionalFormatting sqref="A22:L22">
    <cfRule type="expression" dxfId="87" priority="8">
      <formula>$P$22=1</formula>
    </cfRule>
  </conditionalFormatting>
  <conditionalFormatting sqref="A23:L23">
    <cfRule type="expression" dxfId="86" priority="7">
      <formula>$P$23=1</formula>
    </cfRule>
  </conditionalFormatting>
  <conditionalFormatting sqref="A24:L24">
    <cfRule type="expression" dxfId="85" priority="6">
      <formula>$P$24=1</formula>
    </cfRule>
  </conditionalFormatting>
  <conditionalFormatting sqref="A25:L25">
    <cfRule type="expression" dxfId="84" priority="5">
      <formula>$P$25=1</formula>
    </cfRule>
  </conditionalFormatting>
  <conditionalFormatting sqref="A26:L26">
    <cfRule type="expression" dxfId="83" priority="4">
      <formula>$P$26=1</formula>
    </cfRule>
  </conditionalFormatting>
  <conditionalFormatting sqref="A27:L27">
    <cfRule type="expression" dxfId="82" priority="3">
      <formula>$P$27=1</formula>
    </cfRule>
  </conditionalFormatting>
  <conditionalFormatting sqref="A28:L28">
    <cfRule type="expression" dxfId="81" priority="2">
      <formula>$P$28=1</formula>
    </cfRule>
  </conditionalFormatting>
  <conditionalFormatting sqref="A29:L29">
    <cfRule type="expression" dxfId="80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C6F67AAE-981A-4AD1-AB8F-3557090AFCDE}">
      <formula1>"0,1"</formula1>
    </dataValidation>
    <dataValidation type="list" allowBlank="1" showInputMessage="1" showErrorMessage="1" sqref="V15:DY29 V31:DY40" xr:uid="{711ED7DC-29D6-4839-A186-A12A51E74A77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CA786FD7-8618-4065-BDB2-B7233D5F1A9B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681820A0-0739-4B10-BF05-B3CF998C1D9F}"/>
    <dataValidation allowBlank="1" showInputMessage="1" showErrorMessage="1" prompt="Importo totale dell'itero intervento proposto (totale per riga, netto IVA)" sqref="L31:L40" xr:uid="{266443F3-7E6C-4966-B73B-9EFC0623BB91}"/>
    <dataValidation type="list" allowBlank="1" showInputMessage="1" showErrorMessage="1" prompt="Se l'intervento è allocato su più annualità indicare quali nel campo &quot;Note particolari&quot;" sqref="K31:K40" xr:uid="{49EF000B-2DE6-4FC1-BAE3-017404BF55F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6EC87777-978F-4A8B-8466-B1D47B2481D7}"/>
    <dataValidation type="list" errorStyle="information" allowBlank="1" showInputMessage="1" showErrorMessage="1" sqref="C15:C29" xr:uid="{F7A92251-A1EB-409E-8856-F7CD9E1A8CCC}">
      <formula1>"0,1"</formula1>
    </dataValidation>
    <dataValidation type="list" allowBlank="1" showInputMessage="1" showErrorMessage="1" sqref="H15:H29" xr:uid="{34C10305-44A0-474E-ADB8-89C7062CBF76}">
      <formula1>INDIRECT(G15)</formula1>
    </dataValidation>
    <dataValidation type="custom" showInputMessage="1" showErrorMessage="1" errorTitle="CIG MANCANTE" error="CIG MANCANTE_x000a_(compilare colonna a destra)" sqref="L15:L29" xr:uid="{056EB402-0C1A-403C-9B26-811201F67F73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B013CD92-4DE7-44F7-97FA-E73A4C6F5B8C}">
      <formula1>45657</formula1>
    </dataValidation>
    <dataValidation allowBlank="1" showInputMessage="1" showErrorMessage="1" promptTitle="CIG" prompt="COMPILARE CIG" sqref="M15" xr:uid="{9559D488-6B49-4AE6-80AA-8AC0BB7B2FF1}"/>
  </dataValidations>
  <hyperlinks>
    <hyperlink ref="H5" location="QUADRO!A1" display="torna al QUADRO iniziale degli investimenti" xr:uid="{BEEDDD20-2910-46BA-8EA8-C9278C98217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C9E99A04-B34A-4A00-8368-456F0C64EA51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B9422576-8F76-4F10-9868-170D0D0C383C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B24C9236-2290-455F-A27D-E3557ECC5BEB}">
          <x14:formula1>
            <xm:f>Aziende!$C$3:$C$7</xm:f>
          </x14:formula1>
          <xm:sqref>B3</xm:sqref>
        </x14:dataValidation>
        <x14:dataValidation type="list" allowBlank="1" showInputMessage="1" showErrorMessage="1" xr:uid="{560EBE04-8E5D-496A-A65E-4817878CF3E8}">
          <x14:formula1>
            <xm:f>Aziende!$A$3:$A$197</xm:f>
          </x14:formula1>
          <xm:sqref>B2</xm:sqref>
        </x14:dataValidation>
        <x14:dataValidation type="list" allowBlank="1" showInputMessage="1" showErrorMessage="1" xr:uid="{15711ED2-F491-4F78-8B8B-24A9D490E946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10F37E92-1880-47DD-AAF5-3FCE96E1B92E}">
          <x14:formula1>
            <xm:f>Infrastrutture!$A$12:$A$16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49758DA5-0F1B-4824-B7AD-43DAD6E4DF24}">
          <x14:formula1>
            <xm:f>Targhe!$D$2:$D$1228</xm:f>
          </x14:formula1>
          <xm:sqref>D15:D29</xm:sqref>
        </x14:dataValidation>
        <x14:dataValidation type="list" allowBlank="1" showInputMessage="1" showErrorMessage="1" xr:uid="{25DC74BE-7581-46FD-B1DB-32931C27B7C6}">
          <x14:formula1>
            <xm:f>DGRtetto!$B$2:$B$5</xm:f>
          </x14:formula1>
          <xm:sqref>G15:G29</xm:sqref>
        </x14:dataValidation>
        <x14:dataValidation type="list" allowBlank="1" showInputMessage="1" showErrorMessage="1" xr:uid="{4DEBE572-9B4A-4E22-A765-57EFD6126448}">
          <x14:formula1>
            <xm:f>Aziende!$E$3:$E$12</xm:f>
          </x14:formula1>
          <xm:sqref>B5:C5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872B8-DBE8-4C39-98D5-06464E4BDE5E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2155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2026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" customHeight="1" x14ac:dyDescent="0.3">
      <c r="A7" s="121" t="s">
        <v>2153</v>
      </c>
      <c r="B7" s="498">
        <f>VLOOKUP($B$6,'Assegnazione fondi'!$D$2:$G$242,3,FALSE)</f>
        <v>40924.850488536969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fondi'!$D$2:$G$242,4,FALSE)</f>
        <v>0.9</v>
      </c>
      <c r="C8" s="510"/>
      <c r="D8" s="511"/>
      <c r="E8" s="511"/>
      <c r="F8" s="118"/>
      <c r="G8" s="260"/>
      <c r="H8" s="111"/>
    </row>
    <row r="9" spans="1:129" ht="27.4" customHeight="1" x14ac:dyDescent="0.3">
      <c r="A9" s="367" t="s">
        <v>2106</v>
      </c>
      <c r="B9" s="498">
        <f>'PR FESR 21-27_infrastr_2025'!F10</f>
        <v>204624.25244268484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245549.1029312218</v>
      </c>
      <c r="G10" s="270"/>
      <c r="H10" s="111"/>
    </row>
    <row r="11" spans="1:129" ht="15.75" thickBot="1" x14ac:dyDescent="0.3"/>
    <row r="12" spans="1:129" ht="51" customHeight="1" thickBot="1" x14ac:dyDescent="0.3">
      <c r="A12" s="501"/>
      <c r="B12" s="134"/>
      <c r="C12" s="132"/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2029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2030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2031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369"/>
      <c r="D15" s="37"/>
      <c r="E15" s="37"/>
      <c r="F15" s="38"/>
      <c r="G15" s="38"/>
      <c r="H15" s="368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hidden="1" x14ac:dyDescent="0.25">
      <c r="A16" s="34"/>
      <c r="B16" s="275"/>
      <c r="C16" s="369"/>
      <c r="D16" s="37"/>
      <c r="E16" s="37"/>
      <c r="F16" s="38"/>
      <c r="G16" s="38"/>
      <c r="H16" s="368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hidden="1" x14ac:dyDescent="0.25">
      <c r="A17" s="34"/>
      <c r="B17" s="275"/>
      <c r="C17" s="369"/>
      <c r="D17" s="37"/>
      <c r="E17" s="37"/>
      <c r="F17" s="38"/>
      <c r="G17" s="38"/>
      <c r="H17" s="368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hidden="1" x14ac:dyDescent="0.25">
      <c r="A18" s="34"/>
      <c r="B18" s="275"/>
      <c r="C18" s="369"/>
      <c r="D18" s="37"/>
      <c r="E18" s="37"/>
      <c r="F18" s="38"/>
      <c r="G18" s="38"/>
      <c r="H18" s="368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hidden="1" x14ac:dyDescent="0.25">
      <c r="A19" s="34"/>
      <c r="B19" s="275"/>
      <c r="C19" s="369"/>
      <c r="D19" s="37"/>
      <c r="E19" s="37"/>
      <c r="F19" s="38"/>
      <c r="G19" s="38"/>
      <c r="H19" s="368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hidden="1" x14ac:dyDescent="0.25">
      <c r="A20" s="34"/>
      <c r="B20" s="275"/>
      <c r="C20" s="369"/>
      <c r="D20" s="37"/>
      <c r="E20" s="37"/>
      <c r="F20" s="38"/>
      <c r="G20" s="38"/>
      <c r="H20" s="368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hidden="1" x14ac:dyDescent="0.25">
      <c r="A21" s="34"/>
      <c r="B21" s="275"/>
      <c r="C21" s="369"/>
      <c r="D21" s="37"/>
      <c r="E21" s="37"/>
      <c r="F21" s="38"/>
      <c r="G21" s="38"/>
      <c r="H21" s="368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hidden="1" x14ac:dyDescent="0.25">
      <c r="A22" s="34"/>
      <c r="B22" s="275"/>
      <c r="C22" s="369"/>
      <c r="D22" s="37"/>
      <c r="E22" s="37"/>
      <c r="F22" s="38"/>
      <c r="G22" s="38"/>
      <c r="H22" s="368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hidden="1" x14ac:dyDescent="0.25">
      <c r="A23" s="34"/>
      <c r="B23" s="275"/>
      <c r="C23" s="369"/>
      <c r="D23" s="37"/>
      <c r="E23" s="37"/>
      <c r="F23" s="38"/>
      <c r="G23" s="38"/>
      <c r="H23" s="368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hidden="1" x14ac:dyDescent="0.25">
      <c r="A24" s="34"/>
      <c r="B24" s="275"/>
      <c r="C24" s="369"/>
      <c r="D24" s="37"/>
      <c r="E24" s="37"/>
      <c r="F24" s="38"/>
      <c r="G24" s="38"/>
      <c r="H24" s="368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hidden="1" x14ac:dyDescent="0.25">
      <c r="A25" s="34"/>
      <c r="B25" s="275"/>
      <c r="C25" s="369"/>
      <c r="D25" s="37"/>
      <c r="E25" s="37"/>
      <c r="F25" s="38"/>
      <c r="G25" s="38"/>
      <c r="H25" s="368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hidden="1" x14ac:dyDescent="0.25">
      <c r="A26" s="34"/>
      <c r="B26" s="275"/>
      <c r="C26" s="369"/>
      <c r="D26" s="37"/>
      <c r="E26" s="37"/>
      <c r="F26" s="38"/>
      <c r="G26" s="38"/>
      <c r="H26" s="368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hidden="1" x14ac:dyDescent="0.25">
      <c r="A27" s="34"/>
      <c r="B27" s="275"/>
      <c r="C27" s="369"/>
      <c r="D27" s="37"/>
      <c r="E27" s="37"/>
      <c r="F27" s="38"/>
      <c r="G27" s="38"/>
      <c r="H27" s="368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hidden="1" x14ac:dyDescent="0.25">
      <c r="A28" s="34"/>
      <c r="B28" s="275"/>
      <c r="C28" s="369"/>
      <c r="D28" s="37"/>
      <c r="E28" s="37"/>
      <c r="F28" s="38"/>
      <c r="G28" s="38"/>
      <c r="H28" s="368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369"/>
      <c r="D29" s="37"/>
      <c r="E29" s="37"/>
      <c r="F29" s="38"/>
      <c r="G29" s="38"/>
      <c r="H29" s="368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401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40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79" priority="40" operator="greaterThan">
      <formula>#REF!</formula>
    </cfRule>
  </conditionalFormatting>
  <conditionalFormatting sqref="M15:M29">
    <cfRule type="containsText" dxfId="78" priority="33" operator="containsText" text="COMPILARE">
      <formula>NOT(ISERROR(SEARCH("COMPILARE",M15)))</formula>
    </cfRule>
  </conditionalFormatting>
  <conditionalFormatting sqref="V15:DY29">
    <cfRule type="cellIs" dxfId="77" priority="37" operator="equal">
      <formula>3</formula>
    </cfRule>
    <cfRule type="cellIs" dxfId="76" priority="38" operator="equal">
      <formula>2</formula>
    </cfRule>
    <cfRule type="cellIs" dxfId="75" priority="39" operator="equal">
      <formula>1</formula>
    </cfRule>
  </conditionalFormatting>
  <conditionalFormatting sqref="V31:DY40">
    <cfRule type="cellIs" dxfId="74" priority="34" operator="equal">
      <formula>3</formula>
    </cfRule>
    <cfRule type="cellIs" dxfId="73" priority="35" operator="equal">
      <formula>2</formula>
    </cfRule>
    <cfRule type="cellIs" dxfId="72" priority="36" operator="equal">
      <formula>1</formula>
    </cfRule>
  </conditionalFormatting>
  <conditionalFormatting sqref="N15">
    <cfRule type="containsText" dxfId="71" priority="32" operator="containsText" text="COMPILARE">
      <formula>NOT(ISERROR(SEARCH("COMPILARE",N15)))</formula>
    </cfRule>
  </conditionalFormatting>
  <conditionalFormatting sqref="N16">
    <cfRule type="containsText" dxfId="70" priority="31" operator="containsText" text="COMPILARE">
      <formula>NOT(ISERROR(SEARCH("COMPILARE",N16)))</formula>
    </cfRule>
  </conditionalFormatting>
  <conditionalFormatting sqref="N17">
    <cfRule type="containsText" dxfId="69" priority="30" operator="containsText" text="COMPILARE">
      <formula>NOT(ISERROR(SEARCH("COMPILARE",N17)))</formula>
    </cfRule>
  </conditionalFormatting>
  <conditionalFormatting sqref="N18">
    <cfRule type="containsText" dxfId="68" priority="29" operator="containsText" text="COMPILARE">
      <formula>NOT(ISERROR(SEARCH("COMPILARE",N18)))</formula>
    </cfRule>
  </conditionalFormatting>
  <conditionalFormatting sqref="N19">
    <cfRule type="containsText" dxfId="67" priority="28" operator="containsText" text="COMPILARE">
      <formula>NOT(ISERROR(SEARCH("COMPILARE",N19)))</formula>
    </cfRule>
  </conditionalFormatting>
  <conditionalFormatting sqref="N20">
    <cfRule type="containsText" dxfId="66" priority="27" operator="containsText" text="COMPILARE">
      <formula>NOT(ISERROR(SEARCH("COMPILARE",N20)))</formula>
    </cfRule>
  </conditionalFormatting>
  <conditionalFormatting sqref="N21">
    <cfRule type="containsText" dxfId="65" priority="26" operator="containsText" text="COMPILARE">
      <formula>NOT(ISERROR(SEARCH("COMPILARE",N21)))</formula>
    </cfRule>
  </conditionalFormatting>
  <conditionalFormatting sqref="N22">
    <cfRule type="containsText" dxfId="64" priority="25" operator="containsText" text="COMPILARE">
      <formula>NOT(ISERROR(SEARCH("COMPILARE",N22)))</formula>
    </cfRule>
  </conditionalFormatting>
  <conditionalFormatting sqref="N23">
    <cfRule type="containsText" dxfId="63" priority="24" operator="containsText" text="COMPILARE">
      <formula>NOT(ISERROR(SEARCH("COMPILARE",N23)))</formula>
    </cfRule>
  </conditionalFormatting>
  <conditionalFormatting sqref="N24">
    <cfRule type="containsText" dxfId="62" priority="23" operator="containsText" text="COMPILARE">
      <formula>NOT(ISERROR(SEARCH("COMPILARE",N24)))</formula>
    </cfRule>
  </conditionalFormatting>
  <conditionalFormatting sqref="N25">
    <cfRule type="containsText" dxfId="61" priority="22" operator="containsText" text="COMPILARE">
      <formula>NOT(ISERROR(SEARCH("COMPILARE",N25)))</formula>
    </cfRule>
  </conditionalFormatting>
  <conditionalFormatting sqref="N26">
    <cfRule type="containsText" dxfId="60" priority="21" operator="containsText" text="COMPILARE">
      <formula>NOT(ISERROR(SEARCH("COMPILARE",N26)))</formula>
    </cfRule>
  </conditionalFormatting>
  <conditionalFormatting sqref="N27">
    <cfRule type="containsText" dxfId="59" priority="20" operator="containsText" text="COMPILARE">
      <formula>NOT(ISERROR(SEARCH("COMPILARE",N27)))</formula>
    </cfRule>
  </conditionalFormatting>
  <conditionalFormatting sqref="N28">
    <cfRule type="containsText" dxfId="58" priority="19" operator="containsText" text="COMPILARE">
      <formula>NOT(ISERROR(SEARCH("COMPILARE",N28)))</formula>
    </cfRule>
  </conditionalFormatting>
  <conditionalFormatting sqref="N29">
    <cfRule type="containsText" dxfId="57" priority="18" operator="containsText" text="COMPILARE">
      <formula>NOT(ISERROR(SEARCH("COMPILARE",N29)))</formula>
    </cfRule>
  </conditionalFormatting>
  <conditionalFormatting sqref="J16:J17">
    <cfRule type="cellIs" dxfId="56" priority="17" operator="equal">
      <formula>$O$14="Metano"</formula>
    </cfRule>
  </conditionalFormatting>
  <conditionalFormatting sqref="A15:K15">
    <cfRule type="expression" dxfId="55" priority="16">
      <formula>$P$15=1</formula>
    </cfRule>
  </conditionalFormatting>
  <conditionalFormatting sqref="A16:L16">
    <cfRule type="expression" dxfId="54" priority="15">
      <formula>$P$16=1</formula>
    </cfRule>
  </conditionalFormatting>
  <conditionalFormatting sqref="A17:L17">
    <cfRule type="expression" dxfId="53" priority="14">
      <formula>$P$17=1</formula>
    </cfRule>
  </conditionalFormatting>
  <conditionalFormatting sqref="A18:L18">
    <cfRule type="expression" dxfId="52" priority="13">
      <formula>$P$18=1</formula>
    </cfRule>
  </conditionalFormatting>
  <conditionalFormatting sqref="A19:L19">
    <cfRule type="expression" dxfId="51" priority="12">
      <formula>$P$19=1</formula>
    </cfRule>
  </conditionalFormatting>
  <conditionalFormatting sqref="A20:L20">
    <cfRule type="expression" dxfId="50" priority="11">
      <formula>$P$20=1</formula>
    </cfRule>
  </conditionalFormatting>
  <conditionalFormatting sqref="A21:L21">
    <cfRule type="expression" dxfId="49" priority="10">
      <formula>$P$21=1</formula>
    </cfRule>
  </conditionalFormatting>
  <conditionalFormatting sqref="A22:L22">
    <cfRule type="expression" dxfId="48" priority="9">
      <formula>$P$22=1</formula>
    </cfRule>
  </conditionalFormatting>
  <conditionalFormatting sqref="A23:L23">
    <cfRule type="expression" dxfId="47" priority="8">
      <formula>$P$23=1</formula>
    </cfRule>
  </conditionalFormatting>
  <conditionalFormatting sqref="A24:L24">
    <cfRule type="expression" dxfId="46" priority="7">
      <formula>$P$24=1</formula>
    </cfRule>
  </conditionalFormatting>
  <conditionalFormatting sqref="A25:L25">
    <cfRule type="expression" dxfId="45" priority="6">
      <formula>$P$25=1</formula>
    </cfRule>
  </conditionalFormatting>
  <conditionalFormatting sqref="A26:L26">
    <cfRule type="expression" dxfId="44" priority="5">
      <formula>$P$26=1</formula>
    </cfRule>
  </conditionalFormatting>
  <conditionalFormatting sqref="A27:L27">
    <cfRule type="expression" dxfId="43" priority="4">
      <formula>$P$27=1</formula>
    </cfRule>
  </conditionalFormatting>
  <conditionalFormatting sqref="A28:L28">
    <cfRule type="expression" dxfId="42" priority="3">
      <formula>$P$28=1</formula>
    </cfRule>
  </conditionalFormatting>
  <conditionalFormatting sqref="A29:L29">
    <cfRule type="expression" dxfId="41" priority="2">
      <formula>$P$29=1</formula>
    </cfRule>
  </conditionalFormatting>
  <conditionalFormatting sqref="L15">
    <cfRule type="expression" dxfId="40" priority="1">
      <formula>$P$16=1</formula>
    </cfRule>
  </conditionalFormatting>
  <dataValidations count="12">
    <dataValidation allowBlank="1" showInputMessage="1" showErrorMessage="1" promptTitle="CIG" prompt="COMPILARE CIG" sqref="M15" xr:uid="{E851AF1C-95AE-4CA4-992E-02EC0A9E8AF8}"/>
    <dataValidation type="date" operator="lessThanOrEqual" allowBlank="1" showInputMessage="1" showErrorMessage="1" errorTitle="STIPULA CONTRATTO" error="La data inserita supera il termine del 31/12/2024" sqref="N15:N29" xr:uid="{A1B3FBD8-0D61-4A7E-A22D-2C569CD3D4F7}">
      <formula1>45657</formula1>
    </dataValidation>
    <dataValidation type="custom" showInputMessage="1" showErrorMessage="1" errorTitle="CIG MANCANTE" error="CIG MANCANTE_x000a_(compilare colonna a destra)" sqref="L15:L29" xr:uid="{C7907266-6C92-41ED-88F5-9213CFFC93D7}">
      <formula1>$M15&lt;&gt;"COMPILARE"</formula1>
    </dataValidation>
    <dataValidation type="list" allowBlank="1" showInputMessage="1" showErrorMessage="1" sqref="H15:H29" xr:uid="{C5786132-9979-46CD-A85D-806BC013D991}">
      <formula1>INDIRECT(G15)</formula1>
    </dataValidation>
    <dataValidation type="list" errorStyle="information" allowBlank="1" showInputMessage="1" showErrorMessage="1" sqref="C15:C29" xr:uid="{C198EE55-6B65-4AAB-8022-DDBF538B6A24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A83FBEE-4526-4A68-88AA-02E4DD6616C7}"/>
    <dataValidation type="list" allowBlank="1" showInputMessage="1" showErrorMessage="1" prompt="Se l'intervento è allocato su più annualità indicare quali nel campo &quot;Note particolari&quot;" sqref="K31:K40" xr:uid="{DD9D06B0-0C5E-4E9F-AF50-3C906E1CF289}">
      <formula1>"0,1"</formula1>
    </dataValidation>
    <dataValidation allowBlank="1" showInputMessage="1" showErrorMessage="1" prompt="Importo totale dell'itero intervento proposto (totale per riga, netto IVA)" sqref="L31:L40" xr:uid="{471A7AF1-8BB6-4F9B-AF52-759762FE9D05}"/>
    <dataValidation allowBlank="1" showInputMessage="1" showErrorMessage="1" prompt="Se l'investimento è spalmato su più annualità inserire il valore allocato nell'anno in esame e sul quale si chiede la quota di contributo." sqref="R31:R40" xr:uid="{4874E70F-D13D-418B-8A17-35273549E5D6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E901E199-2A07-427A-B1CF-F6D87235CDC3}">
      <formula1>H31="Colonnine di ricarica autobus elettrici e relativi apparati"</formula1>
    </dataValidation>
    <dataValidation type="list" allowBlank="1" showInputMessage="1" showErrorMessage="1" sqref="V15:DY29 V31:DY40" xr:uid="{7A446B95-FBEC-4D37-9431-668CDCAC0B2E}">
      <formula1>"1,2,3"</formula1>
    </dataValidation>
    <dataValidation type="list" allowBlank="1" showInputMessage="1" showErrorMessage="1" sqref="C31:C40 F31:G40 I15:K29 J31:J40 B15:B29 O15:P29 O31:P40" xr:uid="{7341441F-EB79-4EE5-8AF0-FF7409CB4D19}">
      <formula1>"0,1"</formula1>
    </dataValidation>
  </dataValidations>
  <hyperlinks>
    <hyperlink ref="H5" location="QUADRO!A1" display="torna al QUADRO iniziale degli investimenti" xr:uid="{038BF332-F2D1-43CE-9A95-837DD9EA92C8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F390BEDC-BD84-4ADF-82A4-618C30A9D02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9359ABE-93B8-4173-9465-F37517A47B1A}">
          <x14:formula1>
            <xm:f>Targhe!$D$2:$D$1228</xm:f>
          </x14:formula1>
          <xm:sqref>D15:D29</xm:sqref>
        </x14:dataValidation>
        <x14:dataValidation type="list" allowBlank="1" showInputMessage="1" showErrorMessage="1" error="Scegli opzione dall'elenco proposto" xr:uid="{9F5B22D8-9B7B-43B6-BB2A-8D79CCA3EAE9}">
          <x14:formula1>
            <xm:f>Infrastrutture!$A$12:$A$16</xm:f>
          </x14:formula1>
          <xm:sqref>H31:H40</xm:sqref>
        </x14:dataValidation>
        <x14:dataValidation type="list" allowBlank="1" showInputMessage="1" showErrorMessage="1" xr:uid="{277B5A9A-0E99-4A9F-86C1-F8ED795FE231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FC46A7CD-AC43-455D-A300-55500DDE2A6E}">
          <x14:formula1>
            <xm:f>Aziende!$A$3:$A$197</xm:f>
          </x14:formula1>
          <xm:sqref>B2</xm:sqref>
        </x14:dataValidation>
        <x14:dataValidation type="list" allowBlank="1" showInputMessage="1" showErrorMessage="1" xr:uid="{FFC4C479-F08D-4BE1-A944-0143A72AD5DE}">
          <x14:formula1>
            <xm:f>Aziende!$C$3:$C$7</xm:f>
          </x14:formula1>
          <xm:sqref>B3</xm:sqref>
        </x14:dataValidation>
        <x14:dataValidation type="list" allowBlank="1" showInputMessage="1" showErrorMessage="1" xr:uid="{CD5931DC-AFFF-45ED-8E4A-83824CF8B5EF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FF24B85D-6873-48BC-898D-B609BE2F3013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1B009292-CD0E-40F4-AE7E-3652B5B76793}">
          <x14:formula1>
            <xm:f>Aziende!$E$3:$E$12</xm:f>
          </x14:formula1>
          <xm:sqref>B5:C5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EF74B-7AF2-45E2-95BB-7D740AC0F860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2155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40">
        <v>2027</v>
      </c>
      <c r="C5" s="541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" customHeight="1" x14ac:dyDescent="0.3">
      <c r="A7" s="121" t="s">
        <v>2153</v>
      </c>
      <c r="B7" s="498">
        <f>VLOOKUP($B$6,'Assegnazione fondi'!$D$2:$G$242,3,FALSE)</f>
        <v>204624.25244268484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fondi'!$D$2:$G$242,4,FALSE)</f>
        <v>0.9</v>
      </c>
      <c r="C8" s="510"/>
      <c r="D8" s="511"/>
      <c r="E8" s="511"/>
      <c r="F8" s="118"/>
      <c r="G8" s="260"/>
      <c r="H8" s="111"/>
    </row>
    <row r="9" spans="1:129" ht="27.4" customHeight="1" x14ac:dyDescent="0.3">
      <c r="A9" s="429" t="s">
        <v>2106</v>
      </c>
      <c r="B9" s="498">
        <f>'PR FESR 21-27_infrastr_2026'!F10</f>
        <v>245549.1029312218</v>
      </c>
      <c r="C9" s="498"/>
      <c r="D9" s="273"/>
      <c r="E9" s="273"/>
      <c r="F9" s="274"/>
      <c r="G9" s="260"/>
      <c r="H9" s="111"/>
    </row>
    <row r="10" spans="1:129" ht="58.5" customHeight="1" x14ac:dyDescent="0.3">
      <c r="A10" s="144"/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450173.35537390667</v>
      </c>
      <c r="G10" s="270"/>
      <c r="H10" s="111"/>
    </row>
    <row r="11" spans="1:129" ht="15.75" thickBot="1" x14ac:dyDescent="0.3"/>
    <row r="12" spans="1:129" ht="51" customHeight="1" thickBot="1" x14ac:dyDescent="0.3">
      <c r="A12" s="501"/>
      <c r="B12" s="134"/>
      <c r="C12" s="132"/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2023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2024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2025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2026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2027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2028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2029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2030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2031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4" hidden="1" thickBot="1" x14ac:dyDescent="0.3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4" hidden="1" thickBot="1" x14ac:dyDescent="0.3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4" hidden="1" thickBot="1" x14ac:dyDescent="0.3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4" hidden="1" thickBot="1" x14ac:dyDescent="0.3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4" hidden="1" thickBot="1" x14ac:dyDescent="0.3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4" hidden="1" thickBot="1" x14ac:dyDescent="0.3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4" hidden="1" thickBot="1" x14ac:dyDescent="0.3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4" hidden="1" thickBot="1" x14ac:dyDescent="0.3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4" hidden="1" thickBot="1" x14ac:dyDescent="0.3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4" hidden="1" thickBot="1" x14ac:dyDescent="0.3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4" hidden="1" thickBot="1" x14ac:dyDescent="0.3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4" hidden="1" thickBot="1" x14ac:dyDescent="0.3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4" hidden="1" thickBot="1" x14ac:dyDescent="0.3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401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40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39" priority="40" operator="greaterThan">
      <formula>#REF!</formula>
    </cfRule>
  </conditionalFormatting>
  <conditionalFormatting sqref="M15:M29">
    <cfRule type="containsText" dxfId="38" priority="33" operator="containsText" text="COMPILARE">
      <formula>NOT(ISERROR(SEARCH("COMPILARE",M15)))</formula>
    </cfRule>
  </conditionalFormatting>
  <conditionalFormatting sqref="V15:DY29">
    <cfRule type="cellIs" dxfId="37" priority="37" operator="equal">
      <formula>3</formula>
    </cfRule>
    <cfRule type="cellIs" dxfId="36" priority="38" operator="equal">
      <formula>2</formula>
    </cfRule>
    <cfRule type="cellIs" dxfId="35" priority="39" operator="equal">
      <formula>1</formula>
    </cfRule>
  </conditionalFormatting>
  <conditionalFormatting sqref="V31:DY40">
    <cfRule type="cellIs" dxfId="34" priority="34" operator="equal">
      <formula>3</formula>
    </cfRule>
    <cfRule type="cellIs" dxfId="33" priority="35" operator="equal">
      <formula>2</formula>
    </cfRule>
    <cfRule type="cellIs" dxfId="32" priority="36" operator="equal">
      <formula>1</formula>
    </cfRule>
  </conditionalFormatting>
  <conditionalFormatting sqref="N15">
    <cfRule type="containsText" dxfId="31" priority="32" operator="containsText" text="COMPILARE">
      <formula>NOT(ISERROR(SEARCH("COMPILARE",N15)))</formula>
    </cfRule>
  </conditionalFormatting>
  <conditionalFormatting sqref="N16">
    <cfRule type="containsText" dxfId="30" priority="31" operator="containsText" text="COMPILARE">
      <formula>NOT(ISERROR(SEARCH("COMPILARE",N16)))</formula>
    </cfRule>
  </conditionalFormatting>
  <conditionalFormatting sqref="N17">
    <cfRule type="containsText" dxfId="29" priority="30" operator="containsText" text="COMPILARE">
      <formula>NOT(ISERROR(SEARCH("COMPILARE",N17)))</formula>
    </cfRule>
  </conditionalFormatting>
  <conditionalFormatting sqref="N18">
    <cfRule type="containsText" dxfId="28" priority="29" operator="containsText" text="COMPILARE">
      <formula>NOT(ISERROR(SEARCH("COMPILARE",N18)))</formula>
    </cfRule>
  </conditionalFormatting>
  <conditionalFormatting sqref="N19">
    <cfRule type="containsText" dxfId="27" priority="28" operator="containsText" text="COMPILARE">
      <formula>NOT(ISERROR(SEARCH("COMPILARE",N19)))</formula>
    </cfRule>
  </conditionalFormatting>
  <conditionalFormatting sqref="N20">
    <cfRule type="containsText" dxfId="26" priority="27" operator="containsText" text="COMPILARE">
      <formula>NOT(ISERROR(SEARCH("COMPILARE",N20)))</formula>
    </cfRule>
  </conditionalFormatting>
  <conditionalFormatting sqref="N21">
    <cfRule type="containsText" dxfId="25" priority="26" operator="containsText" text="COMPILARE">
      <formula>NOT(ISERROR(SEARCH("COMPILARE",N21)))</formula>
    </cfRule>
  </conditionalFormatting>
  <conditionalFormatting sqref="N22">
    <cfRule type="containsText" dxfId="24" priority="25" operator="containsText" text="COMPILARE">
      <formula>NOT(ISERROR(SEARCH("COMPILARE",N22)))</formula>
    </cfRule>
  </conditionalFormatting>
  <conditionalFormatting sqref="N23">
    <cfRule type="containsText" dxfId="23" priority="24" operator="containsText" text="COMPILARE">
      <formula>NOT(ISERROR(SEARCH("COMPILARE",N23)))</formula>
    </cfRule>
  </conditionalFormatting>
  <conditionalFormatting sqref="N24">
    <cfRule type="containsText" dxfId="22" priority="23" operator="containsText" text="COMPILARE">
      <formula>NOT(ISERROR(SEARCH("COMPILARE",N24)))</formula>
    </cfRule>
  </conditionalFormatting>
  <conditionalFormatting sqref="N25">
    <cfRule type="containsText" dxfId="21" priority="22" operator="containsText" text="COMPILARE">
      <formula>NOT(ISERROR(SEARCH("COMPILARE",N25)))</formula>
    </cfRule>
  </conditionalFormatting>
  <conditionalFormatting sqref="N26">
    <cfRule type="containsText" dxfId="20" priority="21" operator="containsText" text="COMPILARE">
      <formula>NOT(ISERROR(SEARCH("COMPILARE",N26)))</formula>
    </cfRule>
  </conditionalFormatting>
  <conditionalFormatting sqref="N27">
    <cfRule type="containsText" dxfId="19" priority="20" operator="containsText" text="COMPILARE">
      <formula>NOT(ISERROR(SEARCH("COMPILARE",N27)))</formula>
    </cfRule>
  </conditionalFormatting>
  <conditionalFormatting sqref="N28">
    <cfRule type="containsText" dxfId="18" priority="19" operator="containsText" text="COMPILARE">
      <formula>NOT(ISERROR(SEARCH("COMPILARE",N28)))</formula>
    </cfRule>
  </conditionalFormatting>
  <conditionalFormatting sqref="N29">
    <cfRule type="containsText" dxfId="17" priority="18" operator="containsText" text="COMPILARE">
      <formula>NOT(ISERROR(SEARCH("COMPILARE",N29)))</formula>
    </cfRule>
  </conditionalFormatting>
  <conditionalFormatting sqref="J16:J17">
    <cfRule type="cellIs" dxfId="16" priority="17" operator="equal">
      <formula>$O$14="Metano"</formula>
    </cfRule>
  </conditionalFormatting>
  <conditionalFormatting sqref="A15:K15">
    <cfRule type="expression" dxfId="15" priority="16">
      <formula>$P$15=1</formula>
    </cfRule>
  </conditionalFormatting>
  <conditionalFormatting sqref="A16:L16">
    <cfRule type="expression" dxfId="14" priority="15">
      <formula>$P$16=1</formula>
    </cfRule>
  </conditionalFormatting>
  <conditionalFormatting sqref="A17:L17">
    <cfRule type="expression" dxfId="13" priority="14">
      <formula>$P$17=1</formula>
    </cfRule>
  </conditionalFormatting>
  <conditionalFormatting sqref="A18:L18">
    <cfRule type="expression" dxfId="12" priority="13">
      <formula>$P$18=1</formula>
    </cfRule>
  </conditionalFormatting>
  <conditionalFormatting sqref="A19:L19">
    <cfRule type="expression" dxfId="11" priority="12">
      <formula>$P$19=1</formula>
    </cfRule>
  </conditionalFormatting>
  <conditionalFormatting sqref="A20:L20">
    <cfRule type="expression" dxfId="10" priority="11">
      <formula>$P$20=1</formula>
    </cfRule>
  </conditionalFormatting>
  <conditionalFormatting sqref="A21:L21">
    <cfRule type="expression" dxfId="9" priority="10">
      <formula>$P$21=1</formula>
    </cfRule>
  </conditionalFormatting>
  <conditionalFormatting sqref="A22:L22">
    <cfRule type="expression" dxfId="8" priority="9">
      <formula>$P$22=1</formula>
    </cfRule>
  </conditionalFormatting>
  <conditionalFormatting sqref="A23:L23">
    <cfRule type="expression" dxfId="7" priority="8">
      <formula>$P$23=1</formula>
    </cfRule>
  </conditionalFormatting>
  <conditionalFormatting sqref="A24:L24">
    <cfRule type="expression" dxfId="6" priority="7">
      <formula>$P$24=1</formula>
    </cfRule>
  </conditionalFormatting>
  <conditionalFormatting sqref="A25:L25">
    <cfRule type="expression" dxfId="5" priority="6">
      <formula>$P$25=1</formula>
    </cfRule>
  </conditionalFormatting>
  <conditionalFormatting sqref="A26:L26">
    <cfRule type="expression" dxfId="4" priority="5">
      <formula>$P$26=1</formula>
    </cfRule>
  </conditionalFormatting>
  <conditionalFormatting sqref="A27:L27">
    <cfRule type="expression" dxfId="3" priority="4">
      <formula>$P$27=1</formula>
    </cfRule>
  </conditionalFormatting>
  <conditionalFormatting sqref="A28:L28">
    <cfRule type="expression" dxfId="2" priority="3">
      <formula>$P$28=1</formula>
    </cfRule>
  </conditionalFormatting>
  <conditionalFormatting sqref="A29:L29">
    <cfRule type="expression" dxfId="1" priority="2">
      <formula>$P$29=1</formula>
    </cfRule>
  </conditionalFormatting>
  <conditionalFormatting sqref="L15">
    <cfRule type="expression" dxfId="0" priority="1">
      <formula>$P$16=1</formula>
    </cfRule>
  </conditionalFormatting>
  <dataValidations count="12">
    <dataValidation type="list" allowBlank="1" showInputMessage="1" showErrorMessage="1" sqref="C31:C40 F31:G40 I15:K29 J31:J40 B15:B29 O15:P29 O31:P40" xr:uid="{EE9BDC17-F832-4DC7-97BB-7ECF5D18F9D3}">
      <formula1>"0,1"</formula1>
    </dataValidation>
    <dataValidation type="list" allowBlank="1" showInputMessage="1" showErrorMessage="1" sqref="V15:DY29 V31:DY40" xr:uid="{BB0AD78D-52A2-4ED0-9762-FF205661C226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52DEC2C5-C781-4600-8675-42E16D8061E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AA798BF4-6310-4108-8E63-A32A9F92B650}"/>
    <dataValidation allowBlank="1" showInputMessage="1" showErrorMessage="1" prompt="Importo totale dell'itero intervento proposto (totale per riga, netto IVA)" sqref="L31:L40" xr:uid="{7315DCE1-82E3-424A-8256-0D88640C0E1E}"/>
    <dataValidation type="list" allowBlank="1" showInputMessage="1" showErrorMessage="1" prompt="Se l'intervento è allocato su più annualità indicare quali nel campo &quot;Note particolari&quot;" sqref="K31:K40" xr:uid="{DBAAA15C-38C8-405A-AAB9-906AEF8427E4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FB3AFAA-10AE-4205-81CC-B7D9DB868EE9}"/>
    <dataValidation type="list" errorStyle="information" allowBlank="1" showInputMessage="1" showErrorMessage="1" sqref="C15:C29" xr:uid="{58E607C2-FDD1-42E9-8584-2C8257E3735C}">
      <formula1>"0,1"</formula1>
    </dataValidation>
    <dataValidation type="list" allowBlank="1" showInputMessage="1" showErrorMessage="1" sqref="H15:H29" xr:uid="{D7E6ABFE-74EC-4A0E-AEE8-65746788DE62}">
      <formula1>INDIRECT(G15)</formula1>
    </dataValidation>
    <dataValidation type="custom" showInputMessage="1" showErrorMessage="1" errorTitle="CIG MANCANTE" error="CIG MANCANTE_x000a_(compilare colonna a destra)" sqref="L15:L29" xr:uid="{095982DD-BF8C-4627-8CFF-6BE62C98191C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D2D9ED20-8FE3-4BE0-9E90-F82234890089}">
      <formula1>45657</formula1>
    </dataValidation>
    <dataValidation allowBlank="1" showInputMessage="1" showErrorMessage="1" promptTitle="CIG" prompt="COMPILARE CIG" sqref="M15" xr:uid="{34F35F47-BF90-4FE4-AB73-7EEBF15102F9}"/>
  </dataValidations>
  <hyperlinks>
    <hyperlink ref="H5" location="QUADRO!A1" display="torna al QUADRO iniziale degli investimenti" xr:uid="{EA078018-5C55-4D88-A21D-57A8840766B9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28D72944-9636-46D7-AF9E-BC116256A20C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2DC8E657-A1FA-433F-A376-FCC99674A1BD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D9801891-5519-4B40-801C-576927AC96F2}">
          <x14:formula1>
            <xm:f>Aziende!$C$3:$C$7</xm:f>
          </x14:formula1>
          <xm:sqref>B3</xm:sqref>
        </x14:dataValidation>
        <x14:dataValidation type="list" allowBlank="1" showInputMessage="1" showErrorMessage="1" xr:uid="{DF616DBA-E3E2-4A39-B63B-6C54FE56D9B6}">
          <x14:formula1>
            <xm:f>Aziende!$A$3:$A$197</xm:f>
          </x14:formula1>
          <xm:sqref>B2</xm:sqref>
        </x14:dataValidation>
        <x14:dataValidation type="list" allowBlank="1" showInputMessage="1" showErrorMessage="1" xr:uid="{7BD261B6-B88A-437C-8023-5F4C42C0BA22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3E802D2A-48B4-4311-9C85-14FEEFC88B84}">
          <x14:formula1>
            <xm:f>Infrastrutture!$A$12:$A$16</xm:f>
          </x14:formula1>
          <xm:sqref>H31:H40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181A02D8-CF5E-4FD1-B22A-B5517ADE3A68}">
          <x14:formula1>
            <xm:f>Targhe!$D$2:$D$1228</xm:f>
          </x14:formula1>
          <xm:sqref>D15:D29</xm:sqref>
        </x14:dataValidation>
        <x14:dataValidation type="list" allowBlank="1" showInputMessage="1" showErrorMessage="1" xr:uid="{E2B13B52-FF62-485A-BE11-08F5A6F89D23}">
          <x14:formula1>
            <xm:f>DGRtetto!$B$2:$B$5</xm:f>
          </x14:formula1>
          <xm:sqref>G15:G29</xm:sqref>
        </x14:dataValidation>
        <x14:dataValidation type="list" allowBlank="1" showInputMessage="1" showErrorMessage="1" xr:uid="{94EBAFFD-7F35-44B4-9262-5C6736606D47}">
          <x14:formula1>
            <xm:f>Aziende!$E$3:$E$14</xm:f>
          </x14:formula1>
          <xm:sqref>B5:C5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2"/>
  <dimension ref="A1:P242"/>
  <sheetViews>
    <sheetView topLeftCell="A118" workbookViewId="0">
      <selection activeCell="D141" sqref="D141"/>
    </sheetView>
  </sheetViews>
  <sheetFormatPr defaultRowHeight="15" x14ac:dyDescent="0.25"/>
  <cols>
    <col min="1" max="1" width="14.42578125" customWidth="1"/>
    <col min="2" max="2" width="28.140625" customWidth="1"/>
    <col min="3" max="3" width="13.85546875" customWidth="1"/>
    <col min="4" max="4" width="44.42578125" customWidth="1"/>
    <col min="5" max="5" width="15.85546875" style="7" bestFit="1" customWidth="1"/>
    <col min="6" max="6" width="15" style="6" customWidth="1"/>
    <col min="7" max="8" width="17" style="5" customWidth="1"/>
    <col min="9" max="9" width="2.140625" customWidth="1"/>
    <col min="10" max="10" width="24" customWidth="1"/>
    <col min="12" max="14" width="14.28515625" bestFit="1" customWidth="1"/>
    <col min="15" max="15" width="12.5703125" bestFit="1" customWidth="1"/>
    <col min="16" max="16" width="14.28515625" bestFit="1" customWidth="1"/>
  </cols>
  <sheetData>
    <row r="1" spans="1:16" ht="30" x14ac:dyDescent="0.25">
      <c r="A1" s="11" t="s">
        <v>37</v>
      </c>
      <c r="B1" s="11" t="s">
        <v>36</v>
      </c>
      <c r="C1" s="11" t="s">
        <v>7</v>
      </c>
      <c r="D1" s="11" t="s">
        <v>38</v>
      </c>
      <c r="E1" s="109" t="s">
        <v>199</v>
      </c>
      <c r="F1" s="12" t="s">
        <v>198</v>
      </c>
      <c r="G1" s="13" t="s">
        <v>41</v>
      </c>
      <c r="H1" s="437"/>
      <c r="J1" s="2" t="s">
        <v>36</v>
      </c>
      <c r="L1" t="s">
        <v>220</v>
      </c>
    </row>
    <row r="2" spans="1:16" x14ac:dyDescent="0.25">
      <c r="A2" s="14">
        <v>2018</v>
      </c>
      <c r="B2" s="15" t="s">
        <v>102</v>
      </c>
      <c r="C2" s="15" t="s">
        <v>0</v>
      </c>
      <c r="D2" s="15" t="str">
        <f t="shared" ref="D2:D125" si="0">B2&amp;"_"&amp;A2&amp;"_"&amp;C2</f>
        <v>DM 223/2020 - MIT_2018_PU</v>
      </c>
      <c r="E2" s="223">
        <v>0</v>
      </c>
      <c r="F2" s="208">
        <v>278113.2951966098</v>
      </c>
      <c r="G2" s="213">
        <v>0.8</v>
      </c>
      <c r="H2" s="438"/>
      <c r="J2" s="8" t="s">
        <v>100</v>
      </c>
      <c r="L2" t="s">
        <v>221</v>
      </c>
    </row>
    <row r="3" spans="1:16" x14ac:dyDescent="0.25">
      <c r="A3" s="14">
        <v>2018</v>
      </c>
      <c r="B3" s="15" t="s">
        <v>102</v>
      </c>
      <c r="C3" s="15" t="s">
        <v>2</v>
      </c>
      <c r="D3" s="15" t="str">
        <f t="shared" si="0"/>
        <v>DM 223/2020 - MIT_2018_AN</v>
      </c>
      <c r="E3" s="223">
        <v>0</v>
      </c>
      <c r="F3" s="208">
        <v>566422.53930380614</v>
      </c>
      <c r="G3" s="213">
        <v>0.8</v>
      </c>
      <c r="H3" s="438"/>
      <c r="J3" s="8" t="s">
        <v>101</v>
      </c>
      <c r="L3" t="s">
        <v>2139</v>
      </c>
    </row>
    <row r="4" spans="1:16" x14ac:dyDescent="0.25">
      <c r="A4" s="14">
        <v>2018</v>
      </c>
      <c r="B4" s="15" t="s">
        <v>102</v>
      </c>
      <c r="C4" s="15" t="s">
        <v>1</v>
      </c>
      <c r="D4" s="15" t="str">
        <f t="shared" si="0"/>
        <v>DM 223/2020 - MIT_2018_MC</v>
      </c>
      <c r="E4" s="223">
        <v>0</v>
      </c>
      <c r="F4" s="208">
        <v>1260240.0655655055</v>
      </c>
      <c r="G4" s="213">
        <v>0.8</v>
      </c>
      <c r="H4" s="438"/>
      <c r="J4" s="8" t="s">
        <v>102</v>
      </c>
      <c r="L4" t="s">
        <v>2140</v>
      </c>
    </row>
    <row r="5" spans="1:16" x14ac:dyDescent="0.25">
      <c r="A5" s="14">
        <v>2018</v>
      </c>
      <c r="B5" s="15" t="s">
        <v>102</v>
      </c>
      <c r="C5" s="15" t="s">
        <v>4</v>
      </c>
      <c r="D5" s="15" t="str">
        <f t="shared" si="0"/>
        <v>DM 223/2020 - MIT_2018_FM</v>
      </c>
      <c r="E5" s="223">
        <v>0</v>
      </c>
      <c r="F5" s="208">
        <v>268073.24310010666</v>
      </c>
      <c r="G5" s="213">
        <v>0.8</v>
      </c>
      <c r="H5" s="438"/>
      <c r="J5" s="8" t="s">
        <v>103</v>
      </c>
      <c r="L5" t="s">
        <v>222</v>
      </c>
    </row>
    <row r="6" spans="1:16" x14ac:dyDescent="0.25">
      <c r="A6" s="14">
        <v>2018</v>
      </c>
      <c r="B6" s="15" t="s">
        <v>102</v>
      </c>
      <c r="C6" s="15" t="s">
        <v>3</v>
      </c>
      <c r="D6" s="15" t="str">
        <f t="shared" si="0"/>
        <v>DM 223/2020 - MIT_2018_AP</v>
      </c>
      <c r="E6" s="223">
        <v>0</v>
      </c>
      <c r="F6" s="208">
        <v>739479.85683397204</v>
      </c>
      <c r="G6" s="213">
        <v>0.8</v>
      </c>
      <c r="H6" s="438"/>
      <c r="J6" s="8" t="s">
        <v>2132</v>
      </c>
    </row>
    <row r="7" spans="1:16" x14ac:dyDescent="0.25">
      <c r="A7" s="14">
        <v>2018</v>
      </c>
      <c r="B7" s="15" t="s">
        <v>100</v>
      </c>
      <c r="C7" s="15" t="s">
        <v>0</v>
      </c>
      <c r="D7" s="15" t="str">
        <f t="shared" si="0"/>
        <v>DM 81/2020 - PSNMS_2018_PU</v>
      </c>
      <c r="E7" s="223">
        <v>0</v>
      </c>
      <c r="F7" s="209">
        <v>0</v>
      </c>
      <c r="G7" s="213">
        <v>0.8</v>
      </c>
      <c r="H7" s="438"/>
      <c r="J7" s="8" t="s">
        <v>2154</v>
      </c>
      <c r="K7" s="214"/>
      <c r="L7" s="214"/>
      <c r="M7" s="214"/>
      <c r="N7" s="214"/>
      <c r="O7" s="214"/>
      <c r="P7" s="214"/>
    </row>
    <row r="8" spans="1:16" x14ac:dyDescent="0.25">
      <c r="A8" s="14">
        <v>2018</v>
      </c>
      <c r="B8" s="15" t="s">
        <v>100</v>
      </c>
      <c r="C8" s="15" t="s">
        <v>2</v>
      </c>
      <c r="D8" s="15" t="str">
        <f t="shared" si="0"/>
        <v>DM 81/2020 - PSNMS_2018_AN</v>
      </c>
      <c r="E8" s="223">
        <v>0</v>
      </c>
      <c r="F8" s="209">
        <v>0</v>
      </c>
      <c r="G8" s="213">
        <v>0.8</v>
      </c>
      <c r="H8" s="438"/>
      <c r="J8" s="8" t="s">
        <v>2155</v>
      </c>
      <c r="K8" s="215"/>
      <c r="L8" s="216"/>
      <c r="M8" s="216"/>
      <c r="N8" s="216"/>
      <c r="O8" s="216"/>
      <c r="P8" s="216"/>
    </row>
    <row r="9" spans="1:16" x14ac:dyDescent="0.25">
      <c r="A9" s="14">
        <v>2018</v>
      </c>
      <c r="B9" s="15" t="s">
        <v>100</v>
      </c>
      <c r="C9" s="15" t="s">
        <v>1</v>
      </c>
      <c r="D9" s="15" t="str">
        <f t="shared" si="0"/>
        <v>DM 81/2020 - PSNMS_2018_MC</v>
      </c>
      <c r="E9" s="223">
        <v>0</v>
      </c>
      <c r="F9" s="209">
        <v>0</v>
      </c>
      <c r="G9" s="213">
        <v>0.8</v>
      </c>
      <c r="H9" s="438"/>
      <c r="J9" s="215"/>
      <c r="K9" s="215"/>
      <c r="L9" s="216"/>
      <c r="M9" s="216"/>
      <c r="N9" s="216"/>
      <c r="O9" s="216"/>
      <c r="P9" s="216"/>
    </row>
    <row r="10" spans="1:16" x14ac:dyDescent="0.25">
      <c r="A10" s="14">
        <v>2018</v>
      </c>
      <c r="B10" s="15" t="s">
        <v>100</v>
      </c>
      <c r="C10" s="15" t="s">
        <v>4</v>
      </c>
      <c r="D10" s="15" t="str">
        <f t="shared" si="0"/>
        <v>DM 81/2020 - PSNMS_2018_FM</v>
      </c>
      <c r="E10" s="223">
        <v>0</v>
      </c>
      <c r="F10" s="209">
        <v>0</v>
      </c>
      <c r="G10" s="213">
        <v>0.8</v>
      </c>
      <c r="H10" s="438"/>
      <c r="J10" s="215"/>
      <c r="K10" s="215"/>
      <c r="L10" s="216"/>
      <c r="M10" s="216"/>
      <c r="N10" s="216"/>
      <c r="O10" s="216"/>
      <c r="P10" s="216"/>
    </row>
    <row r="11" spans="1:16" x14ac:dyDescent="0.25">
      <c r="A11" s="14">
        <v>2018</v>
      </c>
      <c r="B11" s="15" t="s">
        <v>100</v>
      </c>
      <c r="C11" s="15" t="s">
        <v>3</v>
      </c>
      <c r="D11" s="15" t="str">
        <f t="shared" si="0"/>
        <v>DM 81/2020 - PSNMS_2018_AP</v>
      </c>
      <c r="E11" s="223">
        <v>0</v>
      </c>
      <c r="F11" s="209">
        <v>0</v>
      </c>
      <c r="G11" s="213">
        <v>0.8</v>
      </c>
      <c r="H11" s="438"/>
      <c r="J11" s="215"/>
      <c r="K11" s="215"/>
      <c r="L11" s="216"/>
      <c r="M11" s="216"/>
      <c r="N11" s="216"/>
      <c r="O11" s="216"/>
      <c r="P11" s="216"/>
    </row>
    <row r="12" spans="1:16" x14ac:dyDescent="0.25">
      <c r="A12" s="14">
        <v>2018</v>
      </c>
      <c r="B12" s="15" t="s">
        <v>101</v>
      </c>
      <c r="C12" s="15" t="s">
        <v>0</v>
      </c>
      <c r="D12" s="15" t="str">
        <f t="shared" si="0"/>
        <v>DM 315/2021 - fondo compl. PNRR_2018_PU</v>
      </c>
      <c r="E12" s="223">
        <v>0</v>
      </c>
      <c r="F12" s="210">
        <v>0</v>
      </c>
      <c r="G12" s="213">
        <v>0.8</v>
      </c>
      <c r="H12" s="438"/>
      <c r="J12" s="215"/>
      <c r="K12" s="215"/>
      <c r="L12" s="216"/>
      <c r="M12" s="216"/>
      <c r="N12" s="216"/>
      <c r="O12" s="216"/>
      <c r="P12" s="216"/>
    </row>
    <row r="13" spans="1:16" x14ac:dyDescent="0.25">
      <c r="A13" s="14">
        <v>2018</v>
      </c>
      <c r="B13" s="15" t="s">
        <v>101</v>
      </c>
      <c r="C13" s="15" t="s">
        <v>2</v>
      </c>
      <c r="D13" s="15" t="str">
        <f t="shared" si="0"/>
        <v>DM 315/2021 - fondo compl. PNRR_2018_AN</v>
      </c>
      <c r="E13" s="223">
        <v>0</v>
      </c>
      <c r="F13" s="210">
        <v>0</v>
      </c>
      <c r="G13" s="213">
        <v>0.8</v>
      </c>
      <c r="H13" s="438"/>
      <c r="J13" s="215"/>
      <c r="K13" s="215"/>
      <c r="L13" s="216"/>
      <c r="M13" s="216"/>
      <c r="N13" s="216"/>
      <c r="O13" s="216"/>
      <c r="P13" s="216"/>
    </row>
    <row r="14" spans="1:16" x14ac:dyDescent="0.25">
      <c r="A14" s="14">
        <v>2018</v>
      </c>
      <c r="B14" s="15" t="s">
        <v>101</v>
      </c>
      <c r="C14" s="15" t="s">
        <v>1</v>
      </c>
      <c r="D14" s="15" t="str">
        <f t="shared" si="0"/>
        <v>DM 315/2021 - fondo compl. PNRR_2018_MC</v>
      </c>
      <c r="E14" s="223">
        <v>0</v>
      </c>
      <c r="F14" s="210">
        <v>0</v>
      </c>
      <c r="G14" s="213">
        <v>0.8</v>
      </c>
      <c r="H14" s="438"/>
      <c r="J14" s="217"/>
      <c r="K14" s="217"/>
      <c r="L14" s="218"/>
      <c r="M14" s="218"/>
      <c r="N14" s="218"/>
      <c r="O14" s="218"/>
      <c r="P14" s="218"/>
    </row>
    <row r="15" spans="1:16" x14ac:dyDescent="0.25">
      <c r="A15" s="14">
        <v>2018</v>
      </c>
      <c r="B15" s="15" t="s">
        <v>101</v>
      </c>
      <c r="C15" s="15" t="s">
        <v>4</v>
      </c>
      <c r="D15" s="15" t="str">
        <f t="shared" si="0"/>
        <v>DM 315/2021 - fondo compl. PNRR_2018_FM</v>
      </c>
      <c r="E15" s="223">
        <v>0</v>
      </c>
      <c r="F15" s="210">
        <v>0</v>
      </c>
      <c r="G15" s="213">
        <v>0.8</v>
      </c>
      <c r="H15" s="438"/>
      <c r="J15" s="217"/>
      <c r="K15" s="217"/>
      <c r="L15" s="218"/>
      <c r="M15" s="218"/>
      <c r="N15" s="218"/>
      <c r="O15" s="218"/>
      <c r="P15" s="218"/>
    </row>
    <row r="16" spans="1:16" x14ac:dyDescent="0.25">
      <c r="A16" s="14">
        <v>2018</v>
      </c>
      <c r="B16" s="15" t="s">
        <v>101</v>
      </c>
      <c r="C16" s="15" t="s">
        <v>3</v>
      </c>
      <c r="D16" s="15" t="str">
        <f t="shared" si="0"/>
        <v>DM 315/2021 - fondo compl. PNRR_2018_AP</v>
      </c>
      <c r="E16" s="223">
        <v>0</v>
      </c>
      <c r="F16" s="210">
        <v>0</v>
      </c>
      <c r="G16" s="213">
        <v>0.8</v>
      </c>
      <c r="H16" s="438"/>
      <c r="J16" s="217"/>
      <c r="K16" s="217"/>
      <c r="L16" s="218"/>
      <c r="M16" s="218"/>
      <c r="N16" s="218"/>
      <c r="O16" s="218"/>
      <c r="P16" s="218"/>
    </row>
    <row r="17" spans="1:16" x14ac:dyDescent="0.25">
      <c r="A17" s="14">
        <v>2018</v>
      </c>
      <c r="B17" s="15" t="s">
        <v>103</v>
      </c>
      <c r="C17" s="15" t="s">
        <v>0</v>
      </c>
      <c r="D17" s="15" t="str">
        <f t="shared" si="0"/>
        <v>FSC (D.Cipe 98/2017)_2018_PU</v>
      </c>
      <c r="E17" s="223">
        <v>0</v>
      </c>
      <c r="F17" s="211">
        <v>0</v>
      </c>
      <c r="G17" s="213">
        <v>1</v>
      </c>
      <c r="H17" s="438"/>
      <c r="J17" s="217"/>
      <c r="K17" s="217"/>
      <c r="L17" s="218"/>
      <c r="M17" s="218"/>
      <c r="N17" s="218"/>
      <c r="O17" s="218"/>
      <c r="P17" s="218"/>
    </row>
    <row r="18" spans="1:16" x14ac:dyDescent="0.25">
      <c r="A18" s="14">
        <v>2018</v>
      </c>
      <c r="B18" s="15" t="s">
        <v>103</v>
      </c>
      <c r="C18" s="15" t="s">
        <v>2</v>
      </c>
      <c r="D18" s="15" t="str">
        <f t="shared" si="0"/>
        <v>FSC (D.Cipe 98/2017)_2018_AN</v>
      </c>
      <c r="E18" s="223">
        <v>0</v>
      </c>
      <c r="F18" s="211">
        <v>0</v>
      </c>
      <c r="G18" s="213">
        <v>1</v>
      </c>
      <c r="H18" s="438"/>
      <c r="J18" s="217"/>
      <c r="K18" s="217"/>
      <c r="L18" s="218"/>
      <c r="M18" s="218"/>
      <c r="N18" s="218"/>
      <c r="O18" s="218"/>
      <c r="P18" s="218"/>
    </row>
    <row r="19" spans="1:16" x14ac:dyDescent="0.25">
      <c r="A19" s="14">
        <v>2018</v>
      </c>
      <c r="B19" s="15" t="s">
        <v>103</v>
      </c>
      <c r="C19" s="15" t="s">
        <v>1</v>
      </c>
      <c r="D19" s="15" t="str">
        <f t="shared" si="0"/>
        <v>FSC (D.Cipe 98/2017)_2018_MC</v>
      </c>
      <c r="E19" s="223">
        <v>0</v>
      </c>
      <c r="F19" s="211">
        <v>0</v>
      </c>
      <c r="G19" s="213">
        <v>1</v>
      </c>
      <c r="H19" s="438"/>
      <c r="J19" s="217"/>
      <c r="K19" s="217"/>
      <c r="L19" s="218"/>
      <c r="M19" s="218"/>
      <c r="N19" s="218"/>
      <c r="O19" s="218"/>
      <c r="P19" s="218"/>
    </row>
    <row r="20" spans="1:16" x14ac:dyDescent="0.25">
      <c r="A20" s="14">
        <v>2018</v>
      </c>
      <c r="B20" s="15" t="s">
        <v>103</v>
      </c>
      <c r="C20" s="15" t="s">
        <v>4</v>
      </c>
      <c r="D20" s="15" t="str">
        <f t="shared" si="0"/>
        <v>FSC (D.Cipe 98/2017)_2018_FM</v>
      </c>
      <c r="E20" s="223">
        <v>0</v>
      </c>
      <c r="F20" s="211">
        <v>0</v>
      </c>
      <c r="G20" s="213">
        <v>1</v>
      </c>
      <c r="H20" s="438"/>
      <c r="J20" s="219"/>
      <c r="K20" s="219"/>
      <c r="L20" s="220"/>
      <c r="M20" s="220"/>
      <c r="N20" s="220"/>
      <c r="O20" s="220"/>
      <c r="P20" s="220"/>
    </row>
    <row r="21" spans="1:16" x14ac:dyDescent="0.25">
      <c r="A21" s="14">
        <v>2018</v>
      </c>
      <c r="B21" s="15" t="s">
        <v>103</v>
      </c>
      <c r="C21" s="15" t="s">
        <v>3</v>
      </c>
      <c r="D21" s="15" t="str">
        <f t="shared" si="0"/>
        <v>FSC (D.Cipe 98/2017)_2018_AP</v>
      </c>
      <c r="E21" s="223">
        <v>0</v>
      </c>
      <c r="F21" s="211">
        <v>0</v>
      </c>
      <c r="G21" s="213">
        <v>1</v>
      </c>
      <c r="H21" s="438"/>
      <c r="J21" s="219"/>
      <c r="K21" s="219"/>
      <c r="L21" s="220"/>
      <c r="M21" s="220"/>
      <c r="N21" s="220"/>
      <c r="O21" s="220"/>
      <c r="P21" s="220"/>
    </row>
    <row r="22" spans="1:16" x14ac:dyDescent="0.25">
      <c r="A22" s="14">
        <v>2019</v>
      </c>
      <c r="B22" s="15" t="s">
        <v>102</v>
      </c>
      <c r="C22" s="15" t="s">
        <v>0</v>
      </c>
      <c r="D22" s="15" t="str">
        <f t="shared" si="0"/>
        <v>DM 223/2020 - MIT_2019_PU</v>
      </c>
      <c r="E22" s="223">
        <v>0</v>
      </c>
      <c r="F22" s="208">
        <v>223242.29371187324</v>
      </c>
      <c r="G22" s="213">
        <v>0.8</v>
      </c>
      <c r="H22" s="438"/>
      <c r="J22" s="219"/>
      <c r="K22" s="219"/>
      <c r="L22" s="220"/>
      <c r="M22" s="220"/>
      <c r="N22" s="220"/>
      <c r="O22" s="220"/>
      <c r="P22" s="220"/>
    </row>
    <row r="23" spans="1:16" x14ac:dyDescent="0.25">
      <c r="A23" s="14">
        <v>2019</v>
      </c>
      <c r="B23" s="15" t="s">
        <v>102</v>
      </c>
      <c r="C23" s="15" t="s">
        <v>2</v>
      </c>
      <c r="D23" s="15" t="str">
        <f t="shared" si="0"/>
        <v>DM 223/2020 - MIT_2019_AN</v>
      </c>
      <c r="E23" s="223">
        <v>0</v>
      </c>
      <c r="F23" s="208">
        <v>454668.90317089309</v>
      </c>
      <c r="G23" s="213">
        <v>0.8</v>
      </c>
      <c r="H23" s="438"/>
      <c r="J23" s="219"/>
      <c r="K23" s="219"/>
      <c r="L23" s="220"/>
      <c r="M23" s="220"/>
      <c r="N23" s="220"/>
      <c r="O23" s="220"/>
      <c r="P23" s="220"/>
    </row>
    <row r="24" spans="1:16" x14ac:dyDescent="0.25">
      <c r="A24" s="14">
        <v>2019</v>
      </c>
      <c r="B24" s="15" t="s">
        <v>102</v>
      </c>
      <c r="C24" s="15" t="s">
        <v>1</v>
      </c>
      <c r="D24" s="15" t="str">
        <f t="shared" si="0"/>
        <v>DM 223/2020 - MIT_2019_MC</v>
      </c>
      <c r="E24" s="223">
        <v>0</v>
      </c>
      <c r="F24" s="208">
        <v>1011598.1066836624</v>
      </c>
      <c r="G24" s="213">
        <v>0.8</v>
      </c>
      <c r="H24" s="438"/>
      <c r="J24" s="219"/>
      <c r="K24" s="219"/>
      <c r="L24" s="220"/>
      <c r="M24" s="220"/>
      <c r="N24" s="220"/>
      <c r="O24" s="220"/>
      <c r="P24" s="220"/>
    </row>
    <row r="25" spans="1:16" x14ac:dyDescent="0.25">
      <c r="A25" s="14">
        <v>2019</v>
      </c>
      <c r="B25" s="15" t="s">
        <v>102</v>
      </c>
      <c r="C25" s="15" t="s">
        <v>4</v>
      </c>
      <c r="D25" s="15" t="str">
        <f t="shared" si="0"/>
        <v>DM 223/2020 - MIT_2019_FM</v>
      </c>
      <c r="E25" s="223">
        <v>0</v>
      </c>
      <c r="F25" s="208">
        <v>215183.11675873422</v>
      </c>
      <c r="G25" s="213">
        <v>0.8</v>
      </c>
      <c r="H25" s="438"/>
      <c r="J25" s="219"/>
      <c r="K25" s="219"/>
      <c r="L25" s="220"/>
      <c r="M25" s="220"/>
      <c r="N25" s="220"/>
      <c r="O25" s="220"/>
      <c r="P25" s="220"/>
    </row>
    <row r="26" spans="1:16" x14ac:dyDescent="0.25">
      <c r="A26" s="14">
        <v>2019</v>
      </c>
      <c r="B26" s="15" t="s">
        <v>102</v>
      </c>
      <c r="C26" s="15" t="s">
        <v>3</v>
      </c>
      <c r="D26" s="15" t="str">
        <f t="shared" si="0"/>
        <v>DM 223/2020 - MIT_2019_AP</v>
      </c>
      <c r="E26" s="223">
        <v>0</v>
      </c>
      <c r="F26" s="208">
        <v>593582.47967483697</v>
      </c>
      <c r="G26" s="213">
        <v>0.8</v>
      </c>
      <c r="H26" s="438"/>
      <c r="J26" s="221"/>
      <c r="K26" s="221"/>
      <c r="L26" s="222"/>
      <c r="M26" s="222"/>
      <c r="N26" s="222"/>
      <c r="O26" s="222"/>
      <c r="P26" s="222"/>
    </row>
    <row r="27" spans="1:16" x14ac:dyDescent="0.25">
      <c r="A27" s="14">
        <v>2019</v>
      </c>
      <c r="B27" s="15" t="s">
        <v>100</v>
      </c>
      <c r="C27" s="15" t="s">
        <v>0</v>
      </c>
      <c r="D27" s="15" t="str">
        <f t="shared" si="0"/>
        <v>DM 81/2020 - PSNMS_2019_PU</v>
      </c>
      <c r="E27" s="223">
        <v>0</v>
      </c>
      <c r="F27" s="209">
        <v>922784.72894238913</v>
      </c>
      <c r="G27" s="213">
        <v>0.8</v>
      </c>
      <c r="H27" s="438"/>
      <c r="J27" s="221"/>
      <c r="K27" s="221"/>
      <c r="L27" s="222"/>
      <c r="M27" s="222"/>
      <c r="N27" s="222"/>
      <c r="O27" s="222"/>
      <c r="P27" s="222"/>
    </row>
    <row r="28" spans="1:16" x14ac:dyDescent="0.25">
      <c r="A28" s="14">
        <v>2019</v>
      </c>
      <c r="B28" s="15" t="s">
        <v>100</v>
      </c>
      <c r="C28" s="15" t="s">
        <v>2</v>
      </c>
      <c r="D28" s="15" t="str">
        <f t="shared" si="0"/>
        <v>DM 81/2020 - PSNMS_2019_AN</v>
      </c>
      <c r="E28" s="223">
        <v>0</v>
      </c>
      <c r="F28" s="209">
        <v>854450.78474954865</v>
      </c>
      <c r="G28" s="213">
        <v>0.8</v>
      </c>
      <c r="H28" s="438"/>
      <c r="J28" s="221"/>
      <c r="K28" s="221"/>
      <c r="L28" s="222"/>
      <c r="M28" s="222"/>
      <c r="N28" s="222"/>
      <c r="O28" s="222"/>
      <c r="P28" s="222"/>
    </row>
    <row r="29" spans="1:16" x14ac:dyDescent="0.25">
      <c r="A29" s="14">
        <v>2019</v>
      </c>
      <c r="B29" s="15" t="s">
        <v>100</v>
      </c>
      <c r="C29" s="15" t="s">
        <v>1</v>
      </c>
      <c r="D29" s="15" t="str">
        <f t="shared" si="0"/>
        <v>DM 81/2020 - PSNMS_2019_MC</v>
      </c>
      <c r="E29" s="223">
        <v>0</v>
      </c>
      <c r="F29" s="209">
        <v>794579.60031752195</v>
      </c>
      <c r="G29" s="213">
        <v>0.8</v>
      </c>
      <c r="H29" s="438"/>
      <c r="J29" s="221"/>
      <c r="K29" s="221"/>
      <c r="L29" s="222"/>
      <c r="M29" s="222"/>
      <c r="N29" s="222"/>
      <c r="O29" s="222"/>
      <c r="P29" s="222"/>
    </row>
    <row r="30" spans="1:16" x14ac:dyDescent="0.25">
      <c r="A30" s="14">
        <v>2019</v>
      </c>
      <c r="B30" s="15" t="s">
        <v>100</v>
      </c>
      <c r="C30" s="15" t="s">
        <v>4</v>
      </c>
      <c r="D30" s="15" t="str">
        <f t="shared" si="0"/>
        <v>DM 81/2020 - PSNMS_2019_FM</v>
      </c>
      <c r="E30" s="223">
        <v>0</v>
      </c>
      <c r="F30" s="209">
        <v>395749.06641190394</v>
      </c>
      <c r="G30" s="213">
        <v>0.8</v>
      </c>
      <c r="H30" s="438"/>
      <c r="J30" s="221"/>
      <c r="K30" s="221"/>
      <c r="L30" s="222"/>
      <c r="M30" s="222"/>
      <c r="N30" s="222"/>
      <c r="O30" s="222"/>
      <c r="P30" s="222"/>
    </row>
    <row r="31" spans="1:16" x14ac:dyDescent="0.25">
      <c r="A31" s="14">
        <v>2019</v>
      </c>
      <c r="B31" s="15" t="s">
        <v>100</v>
      </c>
      <c r="C31" s="15" t="s">
        <v>3</v>
      </c>
      <c r="D31" s="15" t="str">
        <f t="shared" si="0"/>
        <v>DM 81/2020 - PSNMS_2019_AP</v>
      </c>
      <c r="E31" s="223">
        <v>0</v>
      </c>
      <c r="F31" s="209">
        <v>523522.8195786362</v>
      </c>
      <c r="G31" s="213">
        <v>0.8</v>
      </c>
      <c r="H31" s="438"/>
      <c r="J31" s="221"/>
      <c r="K31" s="221"/>
      <c r="L31" s="222"/>
      <c r="M31" s="222"/>
      <c r="N31" s="222"/>
      <c r="O31" s="222"/>
      <c r="P31" s="222"/>
    </row>
    <row r="32" spans="1:16" x14ac:dyDescent="0.25">
      <c r="A32" s="14">
        <v>2019</v>
      </c>
      <c r="B32" s="15" t="s">
        <v>101</v>
      </c>
      <c r="C32" s="15" t="s">
        <v>0</v>
      </c>
      <c r="D32" s="15" t="str">
        <f t="shared" si="0"/>
        <v>DM 315/2021 - fondo compl. PNRR_2019_PU</v>
      </c>
      <c r="E32" s="223">
        <v>0</v>
      </c>
      <c r="F32" s="210">
        <v>0</v>
      </c>
      <c r="G32" s="17">
        <v>0.8</v>
      </c>
      <c r="H32" s="438"/>
    </row>
    <row r="33" spans="1:8" x14ac:dyDescent="0.25">
      <c r="A33" s="14">
        <v>2019</v>
      </c>
      <c r="B33" s="15" t="s">
        <v>101</v>
      </c>
      <c r="C33" s="15" t="s">
        <v>2</v>
      </c>
      <c r="D33" s="15" t="str">
        <f t="shared" si="0"/>
        <v>DM 315/2021 - fondo compl. PNRR_2019_AN</v>
      </c>
      <c r="E33" s="223">
        <v>0</v>
      </c>
      <c r="F33" s="210">
        <v>0</v>
      </c>
      <c r="G33" s="17">
        <v>0.8</v>
      </c>
      <c r="H33" s="438"/>
    </row>
    <row r="34" spans="1:8" x14ac:dyDescent="0.25">
      <c r="A34" s="14">
        <v>2019</v>
      </c>
      <c r="B34" s="15" t="s">
        <v>101</v>
      </c>
      <c r="C34" s="15" t="s">
        <v>1</v>
      </c>
      <c r="D34" s="15" t="str">
        <f t="shared" si="0"/>
        <v>DM 315/2021 - fondo compl. PNRR_2019_MC</v>
      </c>
      <c r="E34" s="223">
        <v>0</v>
      </c>
      <c r="F34" s="210">
        <v>0</v>
      </c>
      <c r="G34" s="17">
        <v>0.8</v>
      </c>
      <c r="H34" s="438"/>
    </row>
    <row r="35" spans="1:8" x14ac:dyDescent="0.25">
      <c r="A35" s="14">
        <v>2019</v>
      </c>
      <c r="B35" s="15" t="s">
        <v>101</v>
      </c>
      <c r="C35" s="15" t="s">
        <v>4</v>
      </c>
      <c r="D35" s="15" t="str">
        <f t="shared" si="0"/>
        <v>DM 315/2021 - fondo compl. PNRR_2019_FM</v>
      </c>
      <c r="E35" s="223">
        <v>0</v>
      </c>
      <c r="F35" s="210">
        <v>0</v>
      </c>
      <c r="G35" s="17">
        <v>0.8</v>
      </c>
      <c r="H35" s="438"/>
    </row>
    <row r="36" spans="1:8" x14ac:dyDescent="0.25">
      <c r="A36" s="14">
        <v>2019</v>
      </c>
      <c r="B36" s="15" t="s">
        <v>101</v>
      </c>
      <c r="C36" s="15" t="s">
        <v>3</v>
      </c>
      <c r="D36" s="15" t="str">
        <f t="shared" si="0"/>
        <v>DM 315/2021 - fondo compl. PNRR_2019_AP</v>
      </c>
      <c r="E36" s="223">
        <v>0</v>
      </c>
      <c r="F36" s="210">
        <v>0</v>
      </c>
      <c r="G36" s="17">
        <v>0.8</v>
      </c>
      <c r="H36" s="438"/>
    </row>
    <row r="37" spans="1:8" x14ac:dyDescent="0.25">
      <c r="A37" s="14">
        <v>2019</v>
      </c>
      <c r="B37" s="15" t="s">
        <v>103</v>
      </c>
      <c r="C37" s="15" t="s">
        <v>0</v>
      </c>
      <c r="D37" s="15" t="str">
        <f t="shared" si="0"/>
        <v>FSC (D.Cipe 98/2017)_2019_PU</v>
      </c>
      <c r="E37" s="223">
        <v>0</v>
      </c>
      <c r="F37" s="211">
        <v>0</v>
      </c>
      <c r="G37" s="17">
        <v>1</v>
      </c>
      <c r="H37" s="438"/>
    </row>
    <row r="38" spans="1:8" x14ac:dyDescent="0.25">
      <c r="A38" s="14">
        <v>2019</v>
      </c>
      <c r="B38" s="15" t="s">
        <v>103</v>
      </c>
      <c r="C38" s="15" t="s">
        <v>2</v>
      </c>
      <c r="D38" s="15" t="str">
        <f t="shared" si="0"/>
        <v>FSC (D.Cipe 98/2017)_2019_AN</v>
      </c>
      <c r="E38" s="223">
        <v>0</v>
      </c>
      <c r="F38" s="211">
        <v>0</v>
      </c>
      <c r="G38" s="17">
        <v>1</v>
      </c>
      <c r="H38" s="438"/>
    </row>
    <row r="39" spans="1:8" x14ac:dyDescent="0.25">
      <c r="A39" s="14">
        <v>2019</v>
      </c>
      <c r="B39" s="15" t="s">
        <v>103</v>
      </c>
      <c r="C39" s="15" t="s">
        <v>1</v>
      </c>
      <c r="D39" s="15" t="str">
        <f t="shared" si="0"/>
        <v>FSC (D.Cipe 98/2017)_2019_MC</v>
      </c>
      <c r="E39" s="223">
        <v>0</v>
      </c>
      <c r="F39" s="211">
        <v>0</v>
      </c>
      <c r="G39" s="17">
        <v>1</v>
      </c>
      <c r="H39" s="438"/>
    </row>
    <row r="40" spans="1:8" x14ac:dyDescent="0.25">
      <c r="A40" s="14">
        <v>2019</v>
      </c>
      <c r="B40" s="15" t="s">
        <v>103</v>
      </c>
      <c r="C40" s="15" t="s">
        <v>4</v>
      </c>
      <c r="D40" s="15" t="str">
        <f t="shared" si="0"/>
        <v>FSC (D.Cipe 98/2017)_2019_FM</v>
      </c>
      <c r="E40" s="223">
        <v>0</v>
      </c>
      <c r="F40" s="211">
        <v>0</v>
      </c>
      <c r="G40" s="17">
        <v>1</v>
      </c>
      <c r="H40" s="438"/>
    </row>
    <row r="41" spans="1:8" x14ac:dyDescent="0.25">
      <c r="A41" s="14">
        <v>2019</v>
      </c>
      <c r="B41" s="15" t="s">
        <v>103</v>
      </c>
      <c r="C41" s="15" t="s">
        <v>3</v>
      </c>
      <c r="D41" s="15" t="str">
        <f t="shared" si="0"/>
        <v>FSC (D.Cipe 98/2017)_2019_AP</v>
      </c>
      <c r="E41" s="223">
        <v>0</v>
      </c>
      <c r="F41" s="211">
        <v>0</v>
      </c>
      <c r="G41" s="17">
        <v>1</v>
      </c>
      <c r="H41" s="438"/>
    </row>
    <row r="42" spans="1:8" x14ac:dyDescent="0.25">
      <c r="A42" s="18">
        <v>2020</v>
      </c>
      <c r="B42" s="15" t="s">
        <v>102</v>
      </c>
      <c r="C42" s="15" t="s">
        <v>0</v>
      </c>
      <c r="D42" s="15" t="str">
        <f t="shared" si="0"/>
        <v>DM 223/2020 - MIT_2020_PU</v>
      </c>
      <c r="E42" s="223">
        <v>0</v>
      </c>
      <c r="F42" s="208">
        <v>430399.11575561826</v>
      </c>
      <c r="G42" s="17">
        <v>0.8</v>
      </c>
      <c r="H42" s="438"/>
    </row>
    <row r="43" spans="1:8" x14ac:dyDescent="0.25">
      <c r="A43" s="18">
        <v>2020</v>
      </c>
      <c r="B43" s="15" t="s">
        <v>102</v>
      </c>
      <c r="C43" s="15" t="s">
        <v>2</v>
      </c>
      <c r="D43" s="15" t="str">
        <f t="shared" si="0"/>
        <v>DM 223/2020 - MIT_2020_AN</v>
      </c>
      <c r="E43" s="223">
        <v>0</v>
      </c>
      <c r="F43" s="208">
        <v>876577.15136583615</v>
      </c>
      <c r="G43" s="17">
        <v>0.8</v>
      </c>
      <c r="H43" s="438"/>
    </row>
    <row r="44" spans="1:8" x14ac:dyDescent="0.25">
      <c r="A44" s="18">
        <v>2020</v>
      </c>
      <c r="B44" s="15" t="s">
        <v>102</v>
      </c>
      <c r="C44" s="15" t="s">
        <v>1</v>
      </c>
      <c r="D44" s="15" t="str">
        <f t="shared" si="0"/>
        <v>DM 223/2020 - MIT_2020_MC</v>
      </c>
      <c r="E44" s="223">
        <v>0</v>
      </c>
      <c r="F44" s="208">
        <v>1950306.6528184013</v>
      </c>
      <c r="G44" s="17">
        <v>0.8</v>
      </c>
      <c r="H44" s="438"/>
    </row>
    <row r="45" spans="1:8" x14ac:dyDescent="0.25">
      <c r="A45" s="18">
        <v>2020</v>
      </c>
      <c r="B45" s="15" t="s">
        <v>102</v>
      </c>
      <c r="C45" s="15" t="s">
        <v>4</v>
      </c>
      <c r="D45" s="15" t="str">
        <f t="shared" si="0"/>
        <v>DM 223/2020 - MIT_2020_FM</v>
      </c>
      <c r="E45" s="223">
        <v>0</v>
      </c>
      <c r="F45" s="208">
        <v>414861.4567543813</v>
      </c>
      <c r="G45" s="17">
        <v>0.8</v>
      </c>
      <c r="H45" s="438"/>
    </row>
    <row r="46" spans="1:8" x14ac:dyDescent="0.25">
      <c r="A46" s="18">
        <v>2020</v>
      </c>
      <c r="B46" s="15" t="s">
        <v>102</v>
      </c>
      <c r="C46" s="15" t="s">
        <v>3</v>
      </c>
      <c r="D46" s="15" t="str">
        <f t="shared" si="0"/>
        <v>DM 223/2020 - MIT_2020_AP</v>
      </c>
      <c r="E46" s="223">
        <v>0</v>
      </c>
      <c r="F46" s="208">
        <v>1144395.0433057633</v>
      </c>
      <c r="G46" s="17">
        <v>0.8</v>
      </c>
      <c r="H46" s="438"/>
    </row>
    <row r="47" spans="1:8" x14ac:dyDescent="0.25">
      <c r="A47" s="18">
        <v>2020</v>
      </c>
      <c r="B47" s="15" t="s">
        <v>100</v>
      </c>
      <c r="C47" s="15" t="s">
        <v>0</v>
      </c>
      <c r="D47" s="15" t="str">
        <f t="shared" si="0"/>
        <v>DM 81/2020 - PSNMS_2020_PU</v>
      </c>
      <c r="E47" s="209">
        <v>0</v>
      </c>
      <c r="F47" s="209">
        <v>1384177.225576536</v>
      </c>
      <c r="G47" s="17">
        <v>0.8</v>
      </c>
      <c r="H47" s="438"/>
    </row>
    <row r="48" spans="1:8" x14ac:dyDescent="0.25">
      <c r="A48" s="18">
        <v>2020</v>
      </c>
      <c r="B48" s="15" t="s">
        <v>100</v>
      </c>
      <c r="C48" s="15" t="s">
        <v>2</v>
      </c>
      <c r="D48" s="15" t="str">
        <f t="shared" si="0"/>
        <v>DM 81/2020 - PSNMS_2020_AN</v>
      </c>
      <c r="E48" s="209">
        <v>0</v>
      </c>
      <c r="F48" s="209">
        <v>1281676.2995003602</v>
      </c>
      <c r="G48" s="17">
        <v>0.8</v>
      </c>
      <c r="H48" s="438"/>
    </row>
    <row r="49" spans="1:10" x14ac:dyDescent="0.25">
      <c r="A49" s="18">
        <v>2020</v>
      </c>
      <c r="B49" s="15" t="s">
        <v>100</v>
      </c>
      <c r="C49" s="15" t="s">
        <v>1</v>
      </c>
      <c r="D49" s="15" t="str">
        <f t="shared" si="0"/>
        <v>DM 81/2020 - PSNMS_2020_MC</v>
      </c>
      <c r="E49" s="209">
        <v>0</v>
      </c>
      <c r="F49" s="209">
        <v>1191869.5142774573</v>
      </c>
      <c r="G49" s="17">
        <v>0.8</v>
      </c>
      <c r="H49" s="438"/>
    </row>
    <row r="50" spans="1:10" x14ac:dyDescent="0.25">
      <c r="A50" s="18">
        <v>2020</v>
      </c>
      <c r="B50" s="15" t="s">
        <v>100</v>
      </c>
      <c r="C50" s="15" t="s">
        <v>4</v>
      </c>
      <c r="D50" s="15" t="str">
        <f t="shared" si="0"/>
        <v>DM 81/2020 - PSNMS_2020_FM</v>
      </c>
      <c r="E50" s="209">
        <v>0</v>
      </c>
      <c r="F50" s="209">
        <v>593623.65629777627</v>
      </c>
      <c r="G50" s="17">
        <v>0.8</v>
      </c>
      <c r="H50" s="438"/>
    </row>
    <row r="51" spans="1:10" x14ac:dyDescent="0.25">
      <c r="A51" s="18">
        <v>2020</v>
      </c>
      <c r="B51" s="15" t="s">
        <v>100</v>
      </c>
      <c r="C51" s="15" t="s">
        <v>3</v>
      </c>
      <c r="D51" s="15" t="str">
        <f t="shared" si="0"/>
        <v>DM 81/2020 - PSNMS_2020_AP</v>
      </c>
      <c r="E51" s="209">
        <v>87350.581162100003</v>
      </c>
      <c r="F51" s="209">
        <v>785284.30434787017</v>
      </c>
      <c r="G51" s="17">
        <v>0.8</v>
      </c>
      <c r="H51" s="438"/>
      <c r="J51" t="s">
        <v>2018</v>
      </c>
    </row>
    <row r="52" spans="1:10" x14ac:dyDescent="0.25">
      <c r="A52" s="18">
        <v>2020</v>
      </c>
      <c r="B52" s="15" t="s">
        <v>101</v>
      </c>
      <c r="C52" s="15" t="s">
        <v>0</v>
      </c>
      <c r="D52" s="15" t="str">
        <f t="shared" si="0"/>
        <v>DM 315/2021 - fondo compl. PNRR_2020_PU</v>
      </c>
      <c r="E52" s="223">
        <v>0</v>
      </c>
      <c r="F52" s="210">
        <v>0</v>
      </c>
      <c r="G52" s="17">
        <v>0.8</v>
      </c>
      <c r="H52" s="438"/>
    </row>
    <row r="53" spans="1:10" x14ac:dyDescent="0.25">
      <c r="A53" s="18">
        <v>2020</v>
      </c>
      <c r="B53" s="15" t="s">
        <v>101</v>
      </c>
      <c r="C53" s="15" t="s">
        <v>2</v>
      </c>
      <c r="D53" s="15" t="str">
        <f t="shared" si="0"/>
        <v>DM 315/2021 - fondo compl. PNRR_2020_AN</v>
      </c>
      <c r="E53" s="223">
        <v>0</v>
      </c>
      <c r="F53" s="210">
        <v>0</v>
      </c>
      <c r="G53" s="17">
        <v>0.8</v>
      </c>
      <c r="H53" s="438"/>
    </row>
    <row r="54" spans="1:10" x14ac:dyDescent="0.25">
      <c r="A54" s="18">
        <v>2020</v>
      </c>
      <c r="B54" s="15" t="s">
        <v>101</v>
      </c>
      <c r="C54" s="15" t="s">
        <v>1</v>
      </c>
      <c r="D54" s="15" t="str">
        <f t="shared" si="0"/>
        <v>DM 315/2021 - fondo compl. PNRR_2020_MC</v>
      </c>
      <c r="E54" s="223">
        <v>0</v>
      </c>
      <c r="F54" s="210">
        <v>0</v>
      </c>
      <c r="G54" s="17">
        <v>0.8</v>
      </c>
      <c r="H54" s="438"/>
    </row>
    <row r="55" spans="1:10" x14ac:dyDescent="0.25">
      <c r="A55" s="18">
        <v>2020</v>
      </c>
      <c r="B55" s="15" t="s">
        <v>101</v>
      </c>
      <c r="C55" s="15" t="s">
        <v>4</v>
      </c>
      <c r="D55" s="15" t="str">
        <f t="shared" si="0"/>
        <v>DM 315/2021 - fondo compl. PNRR_2020_FM</v>
      </c>
      <c r="E55" s="223">
        <v>0</v>
      </c>
      <c r="F55" s="210">
        <v>0</v>
      </c>
      <c r="G55" s="17">
        <v>0.8</v>
      </c>
      <c r="H55" s="438"/>
    </row>
    <row r="56" spans="1:10" x14ac:dyDescent="0.25">
      <c r="A56" s="18">
        <v>2020</v>
      </c>
      <c r="B56" s="15" t="s">
        <v>101</v>
      </c>
      <c r="C56" s="15" t="s">
        <v>3</v>
      </c>
      <c r="D56" s="15" t="str">
        <f t="shared" si="0"/>
        <v>DM 315/2021 - fondo compl. PNRR_2020_AP</v>
      </c>
      <c r="E56" s="223">
        <v>0</v>
      </c>
      <c r="F56" s="210">
        <v>0</v>
      </c>
      <c r="G56" s="17">
        <v>0.8</v>
      </c>
      <c r="H56" s="438"/>
    </row>
    <row r="57" spans="1:10" x14ac:dyDescent="0.25">
      <c r="A57" s="18">
        <v>2020</v>
      </c>
      <c r="B57" s="15" t="s">
        <v>103</v>
      </c>
      <c r="C57" s="15" t="s">
        <v>0</v>
      </c>
      <c r="D57" s="15" t="str">
        <f t="shared" si="0"/>
        <v>FSC (D.Cipe 98/2017)_2020_PU</v>
      </c>
      <c r="E57" s="223">
        <v>0</v>
      </c>
      <c r="F57" s="211">
        <v>0</v>
      </c>
      <c r="G57" s="17">
        <v>1</v>
      </c>
      <c r="H57" s="438"/>
    </row>
    <row r="58" spans="1:10" x14ac:dyDescent="0.25">
      <c r="A58" s="18">
        <v>2020</v>
      </c>
      <c r="B58" s="15" t="s">
        <v>103</v>
      </c>
      <c r="C58" s="15" t="s">
        <v>2</v>
      </c>
      <c r="D58" s="15" t="str">
        <f t="shared" si="0"/>
        <v>FSC (D.Cipe 98/2017)_2020_AN</v>
      </c>
      <c r="E58" s="223">
        <v>0</v>
      </c>
      <c r="F58" s="211">
        <v>0</v>
      </c>
      <c r="G58" s="17">
        <v>1</v>
      </c>
      <c r="H58" s="438"/>
    </row>
    <row r="59" spans="1:10" x14ac:dyDescent="0.25">
      <c r="A59" s="18">
        <v>2020</v>
      </c>
      <c r="B59" s="15" t="s">
        <v>103</v>
      </c>
      <c r="C59" s="15" t="s">
        <v>1</v>
      </c>
      <c r="D59" s="15" t="str">
        <f t="shared" si="0"/>
        <v>FSC (D.Cipe 98/2017)_2020_MC</v>
      </c>
      <c r="E59" s="223">
        <v>0</v>
      </c>
      <c r="F59" s="211">
        <v>0</v>
      </c>
      <c r="G59" s="17">
        <v>1</v>
      </c>
      <c r="H59" s="438"/>
    </row>
    <row r="60" spans="1:10" x14ac:dyDescent="0.25">
      <c r="A60" s="18">
        <v>2020</v>
      </c>
      <c r="B60" s="15" t="s">
        <v>103</v>
      </c>
      <c r="C60" s="15" t="s">
        <v>4</v>
      </c>
      <c r="D60" s="15" t="str">
        <f t="shared" si="0"/>
        <v>FSC (D.Cipe 98/2017)_2020_FM</v>
      </c>
      <c r="E60" s="223">
        <v>0</v>
      </c>
      <c r="F60" s="211">
        <v>0</v>
      </c>
      <c r="G60" s="17">
        <v>1</v>
      </c>
      <c r="H60" s="438"/>
    </row>
    <row r="61" spans="1:10" x14ac:dyDescent="0.25">
      <c r="A61" s="18">
        <v>2020</v>
      </c>
      <c r="B61" s="15" t="s">
        <v>103</v>
      </c>
      <c r="C61" s="15" t="s">
        <v>3</v>
      </c>
      <c r="D61" s="15" t="str">
        <f t="shared" si="0"/>
        <v>FSC (D.Cipe 98/2017)_2020_AP</v>
      </c>
      <c r="E61" s="223">
        <v>0</v>
      </c>
      <c r="F61" s="211">
        <v>0</v>
      </c>
      <c r="G61" s="17">
        <v>1</v>
      </c>
      <c r="H61" s="438"/>
    </row>
    <row r="62" spans="1:10" x14ac:dyDescent="0.25">
      <c r="A62" s="18">
        <v>2021</v>
      </c>
      <c r="B62" s="15" t="s">
        <v>102</v>
      </c>
      <c r="C62" s="15" t="s">
        <v>0</v>
      </c>
      <c r="D62" s="15" t="str">
        <f t="shared" si="0"/>
        <v>DM 223/2020 - MIT_2021_PU</v>
      </c>
      <c r="E62" s="223">
        <v>0</v>
      </c>
      <c r="F62" s="208">
        <v>400021.38577267301</v>
      </c>
      <c r="G62" s="17">
        <v>0.8</v>
      </c>
      <c r="H62" s="438"/>
    </row>
    <row r="63" spans="1:10" x14ac:dyDescent="0.25">
      <c r="A63" s="18">
        <v>2021</v>
      </c>
      <c r="B63" s="15" t="s">
        <v>102</v>
      </c>
      <c r="C63" s="15" t="s">
        <v>2</v>
      </c>
      <c r="D63" s="15" t="str">
        <f t="shared" si="0"/>
        <v>DM 223/2020 - MIT_2021_AN</v>
      </c>
      <c r="E63" s="223">
        <v>0</v>
      </c>
      <c r="F63" s="208">
        <v>775340.63354695658</v>
      </c>
      <c r="G63" s="17">
        <v>0.8</v>
      </c>
      <c r="H63" s="438"/>
    </row>
    <row r="64" spans="1:10" x14ac:dyDescent="0.25">
      <c r="A64" s="18">
        <v>2021</v>
      </c>
      <c r="B64" s="15" t="s">
        <v>102</v>
      </c>
      <c r="C64" s="15" t="s">
        <v>1</v>
      </c>
      <c r="D64" s="15" t="str">
        <f t="shared" si="0"/>
        <v>DM 223/2020 - MIT_2021_MC</v>
      </c>
      <c r="E64" s="223">
        <v>0</v>
      </c>
      <c r="F64" s="208">
        <v>1371884.3271085867</v>
      </c>
      <c r="G64" s="17">
        <v>0.8</v>
      </c>
      <c r="H64" s="438"/>
    </row>
    <row r="65" spans="1:10" x14ac:dyDescent="0.25">
      <c r="A65" s="18">
        <v>2021</v>
      </c>
      <c r="B65" s="15" t="s">
        <v>102</v>
      </c>
      <c r="C65" s="15" t="s">
        <v>4</v>
      </c>
      <c r="D65" s="15" t="str">
        <f t="shared" si="0"/>
        <v>DM 223/2020 - MIT_2021_FM</v>
      </c>
      <c r="E65" s="223">
        <v>0</v>
      </c>
      <c r="F65" s="208">
        <v>355584.74437176902</v>
      </c>
      <c r="G65" s="17">
        <v>0.8</v>
      </c>
      <c r="H65" s="438"/>
    </row>
    <row r="66" spans="1:10" x14ac:dyDescent="0.25">
      <c r="A66" s="18">
        <v>2021</v>
      </c>
      <c r="B66" s="15" t="s">
        <v>102</v>
      </c>
      <c r="C66" s="15" t="s">
        <v>3</v>
      </c>
      <c r="D66" s="15" t="str">
        <f t="shared" si="0"/>
        <v>DM 223/2020 - MIT_2021_AP</v>
      </c>
      <c r="E66" s="223">
        <v>0</v>
      </c>
      <c r="F66" s="208">
        <v>914556.70942493388</v>
      </c>
      <c r="G66" s="17">
        <v>0.8</v>
      </c>
      <c r="H66" s="438"/>
    </row>
    <row r="67" spans="1:10" x14ac:dyDescent="0.25">
      <c r="A67" s="18">
        <v>2021</v>
      </c>
      <c r="B67" s="15" t="s">
        <v>100</v>
      </c>
      <c r="C67" s="15" t="s">
        <v>0</v>
      </c>
      <c r="D67" s="15" t="str">
        <f t="shared" si="0"/>
        <v>DM 81/2020 - PSNMS_2021_PU</v>
      </c>
      <c r="E67" s="209">
        <v>189988.48000000001</v>
      </c>
      <c r="F67" s="209">
        <v>1384177.225576536</v>
      </c>
      <c r="G67" s="17">
        <v>0.8</v>
      </c>
      <c r="H67" s="438"/>
      <c r="J67" t="s">
        <v>2018</v>
      </c>
    </row>
    <row r="68" spans="1:10" x14ac:dyDescent="0.25">
      <c r="A68" s="18">
        <v>2021</v>
      </c>
      <c r="B68" s="15" t="s">
        <v>100</v>
      </c>
      <c r="C68" s="15" t="s">
        <v>2</v>
      </c>
      <c r="D68" s="15" t="str">
        <f t="shared" si="0"/>
        <v>DM 81/2020 - PSNMS_2021_AN</v>
      </c>
      <c r="E68" s="209">
        <v>120736.65</v>
      </c>
      <c r="F68" s="209">
        <v>1281676.2995003602</v>
      </c>
      <c r="G68" s="17">
        <v>0.8</v>
      </c>
      <c r="H68" s="438"/>
      <c r="J68" t="s">
        <v>2019</v>
      </c>
    </row>
    <row r="69" spans="1:10" x14ac:dyDescent="0.25">
      <c r="A69" s="18">
        <v>2021</v>
      </c>
      <c r="B69" s="15" t="s">
        <v>100</v>
      </c>
      <c r="C69" s="15" t="s">
        <v>1</v>
      </c>
      <c r="D69" s="15" t="str">
        <f t="shared" si="0"/>
        <v>DM 81/2020 - PSNMS_2021_MC</v>
      </c>
      <c r="E69" s="209">
        <v>0</v>
      </c>
      <c r="F69" s="209">
        <v>1191869.5142774573</v>
      </c>
      <c r="G69" s="17">
        <v>0.8</v>
      </c>
      <c r="H69" s="438"/>
    </row>
    <row r="70" spans="1:10" x14ac:dyDescent="0.25">
      <c r="A70" s="18">
        <v>2021</v>
      </c>
      <c r="B70" s="15" t="s">
        <v>100</v>
      </c>
      <c r="C70" s="15" t="s">
        <v>4</v>
      </c>
      <c r="D70" s="15" t="str">
        <f t="shared" si="0"/>
        <v>DM 81/2020 - PSNMS_2021_FM</v>
      </c>
      <c r="E70" s="209">
        <v>0</v>
      </c>
      <c r="F70" s="209">
        <v>593623.65629777627</v>
      </c>
      <c r="G70" s="17">
        <v>0.8</v>
      </c>
      <c r="H70" s="438"/>
    </row>
    <row r="71" spans="1:10" x14ac:dyDescent="0.25">
      <c r="A71" s="18">
        <v>2021</v>
      </c>
      <c r="B71" s="15" t="s">
        <v>100</v>
      </c>
      <c r="C71" s="15" t="s">
        <v>3</v>
      </c>
      <c r="D71" s="15" t="str">
        <f t="shared" si="0"/>
        <v>DM 81/2020 - PSNMS_2021_AP</v>
      </c>
      <c r="E71" s="209">
        <v>0</v>
      </c>
      <c r="F71" s="209">
        <v>785284.30434787017</v>
      </c>
      <c r="G71" s="17">
        <v>0.8</v>
      </c>
      <c r="H71" s="438"/>
    </row>
    <row r="72" spans="1:10" x14ac:dyDescent="0.25">
      <c r="A72" s="18">
        <v>2021</v>
      </c>
      <c r="B72" s="15" t="s">
        <v>101</v>
      </c>
      <c r="C72" s="15" t="s">
        <v>0</v>
      </c>
      <c r="D72" s="15" t="str">
        <f t="shared" si="0"/>
        <v>DM 315/2021 - fondo compl. PNRR_2021_PU</v>
      </c>
      <c r="E72" s="223">
        <v>0</v>
      </c>
      <c r="F72" s="210">
        <v>0</v>
      </c>
      <c r="G72" s="17">
        <v>0.8</v>
      </c>
      <c r="H72" s="438"/>
    </row>
    <row r="73" spans="1:10" x14ac:dyDescent="0.25">
      <c r="A73" s="18">
        <v>2021</v>
      </c>
      <c r="B73" s="15" t="s">
        <v>101</v>
      </c>
      <c r="C73" s="15" t="s">
        <v>2</v>
      </c>
      <c r="D73" s="15" t="str">
        <f t="shared" si="0"/>
        <v>DM 315/2021 - fondo compl. PNRR_2021_AN</v>
      </c>
      <c r="E73" s="223">
        <v>0</v>
      </c>
      <c r="F73" s="210">
        <v>0</v>
      </c>
      <c r="G73" s="17">
        <v>0.8</v>
      </c>
      <c r="H73" s="438"/>
    </row>
    <row r="74" spans="1:10" x14ac:dyDescent="0.25">
      <c r="A74" s="18">
        <v>2021</v>
      </c>
      <c r="B74" s="15" t="s">
        <v>101</v>
      </c>
      <c r="C74" s="15" t="s">
        <v>1</v>
      </c>
      <c r="D74" s="15" t="str">
        <f t="shared" si="0"/>
        <v>DM 315/2021 - fondo compl. PNRR_2021_MC</v>
      </c>
      <c r="E74" s="223">
        <v>0</v>
      </c>
      <c r="F74" s="210">
        <v>0</v>
      </c>
      <c r="G74" s="17">
        <v>0.8</v>
      </c>
      <c r="H74" s="438"/>
    </row>
    <row r="75" spans="1:10" x14ac:dyDescent="0.25">
      <c r="A75" s="18">
        <v>2021</v>
      </c>
      <c r="B75" s="15" t="s">
        <v>101</v>
      </c>
      <c r="C75" s="15" t="s">
        <v>4</v>
      </c>
      <c r="D75" s="15" t="str">
        <f t="shared" si="0"/>
        <v>DM 315/2021 - fondo compl. PNRR_2021_FM</v>
      </c>
      <c r="E75" s="223">
        <v>0</v>
      </c>
      <c r="F75" s="210">
        <v>0</v>
      </c>
      <c r="G75" s="17">
        <v>0.8</v>
      </c>
      <c r="H75" s="438"/>
    </row>
    <row r="76" spans="1:10" x14ac:dyDescent="0.25">
      <c r="A76" s="18">
        <v>2021</v>
      </c>
      <c r="B76" s="15" t="s">
        <v>101</v>
      </c>
      <c r="C76" s="15" t="s">
        <v>3</v>
      </c>
      <c r="D76" s="15" t="str">
        <f t="shared" si="0"/>
        <v>DM 315/2021 - fondo compl. PNRR_2021_AP</v>
      </c>
      <c r="E76" s="223">
        <v>0</v>
      </c>
      <c r="F76" s="210">
        <v>0</v>
      </c>
      <c r="G76" s="17">
        <v>0.8</v>
      </c>
      <c r="H76" s="438"/>
    </row>
    <row r="77" spans="1:10" x14ac:dyDescent="0.25">
      <c r="A77" s="18">
        <v>2021</v>
      </c>
      <c r="B77" s="15" t="s">
        <v>103</v>
      </c>
      <c r="C77" s="15" t="s">
        <v>0</v>
      </c>
      <c r="D77" s="15" t="str">
        <f t="shared" si="0"/>
        <v>FSC (D.Cipe 98/2017)_2021_PU</v>
      </c>
      <c r="E77" s="223">
        <v>0</v>
      </c>
      <c r="F77" s="211">
        <v>0</v>
      </c>
      <c r="G77" s="17">
        <v>1</v>
      </c>
      <c r="H77" s="438"/>
    </row>
    <row r="78" spans="1:10" x14ac:dyDescent="0.25">
      <c r="A78" s="18">
        <v>2021</v>
      </c>
      <c r="B78" s="15" t="s">
        <v>103</v>
      </c>
      <c r="C78" s="15" t="s">
        <v>2</v>
      </c>
      <c r="D78" s="15" t="str">
        <f t="shared" si="0"/>
        <v>FSC (D.Cipe 98/2017)_2021_AN</v>
      </c>
      <c r="E78" s="223">
        <v>0</v>
      </c>
      <c r="F78" s="211">
        <v>0</v>
      </c>
      <c r="G78" s="17">
        <v>1</v>
      </c>
      <c r="H78" s="438"/>
    </row>
    <row r="79" spans="1:10" x14ac:dyDescent="0.25">
      <c r="A79" s="18">
        <v>2021</v>
      </c>
      <c r="B79" s="15" t="s">
        <v>103</v>
      </c>
      <c r="C79" s="15" t="s">
        <v>1</v>
      </c>
      <c r="D79" s="15" t="str">
        <f t="shared" si="0"/>
        <v>FSC (D.Cipe 98/2017)_2021_MC</v>
      </c>
      <c r="E79" s="223">
        <v>0</v>
      </c>
      <c r="F79" s="212">
        <v>235000</v>
      </c>
      <c r="G79" s="17">
        <v>1</v>
      </c>
      <c r="H79" s="438"/>
    </row>
    <row r="80" spans="1:10" x14ac:dyDescent="0.25">
      <c r="A80" s="18">
        <v>2021</v>
      </c>
      <c r="B80" s="15" t="s">
        <v>103</v>
      </c>
      <c r="C80" s="15" t="s">
        <v>4</v>
      </c>
      <c r="D80" s="15" t="str">
        <f t="shared" si="0"/>
        <v>FSC (D.Cipe 98/2017)_2021_FM</v>
      </c>
      <c r="E80" s="223">
        <v>0</v>
      </c>
      <c r="F80" s="211">
        <v>0</v>
      </c>
      <c r="G80" s="17">
        <v>1</v>
      </c>
      <c r="H80" s="438"/>
    </row>
    <row r="81" spans="1:8" x14ac:dyDescent="0.25">
      <c r="A81" s="18">
        <v>2021</v>
      </c>
      <c r="B81" s="15" t="s">
        <v>103</v>
      </c>
      <c r="C81" s="15" t="s">
        <v>3</v>
      </c>
      <c r="D81" s="15" t="str">
        <f t="shared" si="0"/>
        <v>FSC (D.Cipe 98/2017)_2021_AP</v>
      </c>
      <c r="E81" s="223">
        <v>0</v>
      </c>
      <c r="F81" s="212">
        <v>0</v>
      </c>
      <c r="G81" s="17">
        <v>1</v>
      </c>
      <c r="H81" s="438"/>
    </row>
    <row r="82" spans="1:8" x14ac:dyDescent="0.25">
      <c r="A82" s="18">
        <v>2022</v>
      </c>
      <c r="B82" s="15" t="s">
        <v>102</v>
      </c>
      <c r="C82" s="15" t="s">
        <v>0</v>
      </c>
      <c r="D82" s="15" t="str">
        <f t="shared" si="0"/>
        <v>DM 223/2020 - MIT_2022_PU</v>
      </c>
      <c r="E82" s="223">
        <v>0</v>
      </c>
      <c r="F82" s="208">
        <v>478672.829813577</v>
      </c>
      <c r="G82" s="17">
        <v>0.8</v>
      </c>
      <c r="H82" s="438"/>
    </row>
    <row r="83" spans="1:8" x14ac:dyDescent="0.25">
      <c r="A83" s="18">
        <v>2022</v>
      </c>
      <c r="B83" s="15" t="s">
        <v>102</v>
      </c>
      <c r="C83" s="15" t="s">
        <v>2</v>
      </c>
      <c r="D83" s="15" t="str">
        <f t="shared" si="0"/>
        <v>DM 223/2020 - MIT_2022_AN</v>
      </c>
      <c r="E83" s="223">
        <v>0</v>
      </c>
      <c r="F83" s="208">
        <v>880245.12591292057</v>
      </c>
      <c r="G83" s="17">
        <v>0.8</v>
      </c>
      <c r="H83" s="438"/>
    </row>
    <row r="84" spans="1:8" x14ac:dyDescent="0.25">
      <c r="A84" s="18">
        <v>2022</v>
      </c>
      <c r="B84" s="15" t="s">
        <v>102</v>
      </c>
      <c r="C84" s="15" t="s">
        <v>1</v>
      </c>
      <c r="D84" s="15" t="str">
        <f t="shared" si="0"/>
        <v>DM 223/2020 - MIT_2022_MC</v>
      </c>
      <c r="E84" s="223">
        <v>0</v>
      </c>
      <c r="F84" s="208">
        <v>1439332.6178216611</v>
      </c>
      <c r="G84" s="17">
        <v>0.8</v>
      </c>
      <c r="H84" s="438"/>
    </row>
    <row r="85" spans="1:8" x14ac:dyDescent="0.25">
      <c r="A85" s="18">
        <v>2022</v>
      </c>
      <c r="B85" s="15" t="s">
        <v>102</v>
      </c>
      <c r="C85" s="15" t="s">
        <v>4</v>
      </c>
      <c r="D85" s="15" t="str">
        <f t="shared" si="0"/>
        <v>DM 223/2020 - MIT_2022_FM</v>
      </c>
      <c r="E85" s="223">
        <v>0</v>
      </c>
      <c r="F85" s="208">
        <v>389275.29379694711</v>
      </c>
      <c r="G85" s="17">
        <v>0.8</v>
      </c>
      <c r="H85" s="438"/>
    </row>
    <row r="86" spans="1:8" x14ac:dyDescent="0.25">
      <c r="A86" s="18">
        <v>2022</v>
      </c>
      <c r="B86" s="15" t="s">
        <v>102</v>
      </c>
      <c r="C86" s="15" t="s">
        <v>3</v>
      </c>
      <c r="D86" s="15" t="str">
        <f t="shared" si="0"/>
        <v>DM 223/2020 - MIT_2022_AP</v>
      </c>
      <c r="E86" s="223">
        <v>0</v>
      </c>
      <c r="F86" s="208">
        <v>692633.00242997473</v>
      </c>
      <c r="G86" s="17">
        <v>0.8</v>
      </c>
      <c r="H86" s="438"/>
    </row>
    <row r="87" spans="1:8" x14ac:dyDescent="0.25">
      <c r="A87" s="18">
        <v>2022</v>
      </c>
      <c r="B87" s="15" t="s">
        <v>100</v>
      </c>
      <c r="C87" s="15" t="s">
        <v>0</v>
      </c>
      <c r="D87" s="15" t="str">
        <f t="shared" si="0"/>
        <v>DM 81/2020 - PSNMS_2022_PU</v>
      </c>
      <c r="E87" s="223">
        <v>0</v>
      </c>
      <c r="F87" s="209">
        <v>1384177.225576536</v>
      </c>
      <c r="G87" s="17">
        <v>0.8</v>
      </c>
      <c r="H87" s="438"/>
    </row>
    <row r="88" spans="1:8" x14ac:dyDescent="0.25">
      <c r="A88" s="18">
        <v>2022</v>
      </c>
      <c r="B88" s="15" t="s">
        <v>100</v>
      </c>
      <c r="C88" s="15" t="s">
        <v>2</v>
      </c>
      <c r="D88" s="15" t="str">
        <f t="shared" si="0"/>
        <v>DM 81/2020 - PSNMS_2022_AN</v>
      </c>
      <c r="E88" s="223">
        <v>0</v>
      </c>
      <c r="F88" s="209">
        <v>1281676.2995003602</v>
      </c>
      <c r="G88" s="17">
        <v>0.8</v>
      </c>
      <c r="H88" s="438"/>
    </row>
    <row r="89" spans="1:8" x14ac:dyDescent="0.25">
      <c r="A89" s="18">
        <v>2022</v>
      </c>
      <c r="B89" s="15" t="s">
        <v>100</v>
      </c>
      <c r="C89" s="15" t="s">
        <v>1</v>
      </c>
      <c r="D89" s="15" t="str">
        <f t="shared" si="0"/>
        <v>DM 81/2020 - PSNMS_2022_MC</v>
      </c>
      <c r="E89" s="223">
        <v>0</v>
      </c>
      <c r="F89" s="209">
        <v>1191869.5142774573</v>
      </c>
      <c r="G89" s="17">
        <v>0.8</v>
      </c>
      <c r="H89" s="438"/>
    </row>
    <row r="90" spans="1:8" x14ac:dyDescent="0.25">
      <c r="A90" s="18">
        <v>2022</v>
      </c>
      <c r="B90" s="15" t="s">
        <v>100</v>
      </c>
      <c r="C90" s="15" t="s">
        <v>4</v>
      </c>
      <c r="D90" s="15" t="str">
        <f t="shared" si="0"/>
        <v>DM 81/2020 - PSNMS_2022_FM</v>
      </c>
      <c r="E90" s="223">
        <v>0</v>
      </c>
      <c r="F90" s="209">
        <v>593623.65629777627</v>
      </c>
      <c r="G90" s="17">
        <v>0.8</v>
      </c>
      <c r="H90" s="438"/>
    </row>
    <row r="91" spans="1:8" x14ac:dyDescent="0.25">
      <c r="A91" s="18">
        <v>2022</v>
      </c>
      <c r="B91" s="15" t="s">
        <v>100</v>
      </c>
      <c r="C91" s="15" t="s">
        <v>3</v>
      </c>
      <c r="D91" s="15" t="str">
        <f t="shared" si="0"/>
        <v>DM 81/2020 - PSNMS_2022_AP</v>
      </c>
      <c r="E91" s="223">
        <v>0</v>
      </c>
      <c r="F91" s="209">
        <v>785284.30434787017</v>
      </c>
      <c r="G91" s="17">
        <v>0.8</v>
      </c>
      <c r="H91" s="438"/>
    </row>
    <row r="92" spans="1:8" x14ac:dyDescent="0.25">
      <c r="A92" s="18">
        <v>2022</v>
      </c>
      <c r="B92" s="15" t="s">
        <v>101</v>
      </c>
      <c r="C92" s="15" t="s">
        <v>0</v>
      </c>
      <c r="D92" s="15" t="str">
        <f t="shared" si="0"/>
        <v>DM 315/2021 - fondo compl. PNRR_2022_PU</v>
      </c>
      <c r="E92" s="210">
        <f>+F92*0.5</f>
        <v>186026.91081088479</v>
      </c>
      <c r="F92" s="210">
        <v>372053.82162176957</v>
      </c>
      <c r="G92" s="17">
        <v>0.8</v>
      </c>
      <c r="H92" s="438"/>
    </row>
    <row r="93" spans="1:8" x14ac:dyDescent="0.25">
      <c r="A93" s="18">
        <v>2022</v>
      </c>
      <c r="B93" s="15" t="s">
        <v>101</v>
      </c>
      <c r="C93" s="15" t="s">
        <v>2</v>
      </c>
      <c r="D93" s="15" t="str">
        <f t="shared" si="0"/>
        <v>DM 315/2021 - fondo compl. PNRR_2022_AN</v>
      </c>
      <c r="E93" s="210">
        <f>+F93*0.5</f>
        <v>248245.63167923034</v>
      </c>
      <c r="F93" s="210">
        <v>496491.26335846068</v>
      </c>
      <c r="G93" s="17">
        <v>0.8</v>
      </c>
      <c r="H93" s="438"/>
    </row>
    <row r="94" spans="1:8" x14ac:dyDescent="0.25">
      <c r="A94" s="18">
        <v>2022</v>
      </c>
      <c r="B94" s="15" t="s">
        <v>101</v>
      </c>
      <c r="C94" s="15" t="s">
        <v>1</v>
      </c>
      <c r="D94" s="15" t="str">
        <f t="shared" si="0"/>
        <v>DM 315/2021 - fondo compl. PNRR_2022_MC</v>
      </c>
      <c r="E94" s="210">
        <f>+F94*0.5</f>
        <v>160181.65862998838</v>
      </c>
      <c r="F94" s="210">
        <v>320363.31725997676</v>
      </c>
      <c r="G94" s="17">
        <v>0.8</v>
      </c>
      <c r="H94" s="438"/>
    </row>
    <row r="95" spans="1:8" x14ac:dyDescent="0.25">
      <c r="A95" s="18">
        <v>2022</v>
      </c>
      <c r="B95" s="15" t="s">
        <v>101</v>
      </c>
      <c r="C95" s="15" t="s">
        <v>4</v>
      </c>
      <c r="D95" s="15" t="str">
        <f t="shared" si="0"/>
        <v>DM 315/2021 - fondo compl. PNRR_2022_FM</v>
      </c>
      <c r="E95" s="210">
        <f>+F95*0.5</f>
        <v>79780.228228608205</v>
      </c>
      <c r="F95" s="210">
        <v>159560.45645721641</v>
      </c>
      <c r="G95" s="17">
        <v>0.8</v>
      </c>
      <c r="H95" s="438"/>
    </row>
    <row r="96" spans="1:8" x14ac:dyDescent="0.25">
      <c r="A96" s="18">
        <v>2022</v>
      </c>
      <c r="B96" s="15" t="s">
        <v>101</v>
      </c>
      <c r="C96" s="15" t="s">
        <v>3</v>
      </c>
      <c r="D96" s="15" t="str">
        <f t="shared" si="0"/>
        <v>DM 315/2021 - fondo compl. PNRR_2022_AP</v>
      </c>
      <c r="E96" s="210">
        <f>+F96*0.5</f>
        <v>105538.51815128817</v>
      </c>
      <c r="F96" s="210">
        <v>211077.03630257634</v>
      </c>
      <c r="G96" s="17">
        <v>0.8</v>
      </c>
      <c r="H96" s="438"/>
    </row>
    <row r="97" spans="1:8" x14ac:dyDescent="0.25">
      <c r="A97" s="18">
        <v>2022</v>
      </c>
      <c r="B97" s="15" t="s">
        <v>103</v>
      </c>
      <c r="C97" s="15" t="s">
        <v>0</v>
      </c>
      <c r="D97" s="15" t="str">
        <f t="shared" si="0"/>
        <v>FSC (D.Cipe 98/2017)_2022_PU</v>
      </c>
      <c r="E97" s="223">
        <v>0</v>
      </c>
      <c r="F97" s="211">
        <v>0</v>
      </c>
      <c r="G97" s="17">
        <v>1</v>
      </c>
      <c r="H97" s="438"/>
    </row>
    <row r="98" spans="1:8" x14ac:dyDescent="0.25">
      <c r="A98" s="18">
        <v>2022</v>
      </c>
      <c r="B98" s="15" t="s">
        <v>103</v>
      </c>
      <c r="C98" s="15" t="s">
        <v>2</v>
      </c>
      <c r="D98" s="15" t="str">
        <f t="shared" si="0"/>
        <v>FSC (D.Cipe 98/2017)_2022_AN</v>
      </c>
      <c r="E98" s="223">
        <v>0</v>
      </c>
      <c r="F98" s="211">
        <v>3.4924596548080444E-10</v>
      </c>
      <c r="G98" s="17">
        <v>1</v>
      </c>
      <c r="H98" s="438"/>
    </row>
    <row r="99" spans="1:8" x14ac:dyDescent="0.25">
      <c r="A99" s="18">
        <v>2022</v>
      </c>
      <c r="B99" s="15" t="s">
        <v>103</v>
      </c>
      <c r="C99" s="15" t="s">
        <v>1</v>
      </c>
      <c r="D99" s="15" t="str">
        <f t="shared" si="0"/>
        <v>FSC (D.Cipe 98/2017)_2022_MC</v>
      </c>
      <c r="E99" s="223">
        <v>0</v>
      </c>
      <c r="F99" s="212">
        <v>235000</v>
      </c>
      <c r="G99" s="17">
        <v>1</v>
      </c>
      <c r="H99" s="438"/>
    </row>
    <row r="100" spans="1:8" x14ac:dyDescent="0.25">
      <c r="A100" s="18">
        <v>2022</v>
      </c>
      <c r="B100" s="15" t="s">
        <v>103</v>
      </c>
      <c r="C100" s="15" t="s">
        <v>4</v>
      </c>
      <c r="D100" s="15" t="str">
        <f t="shared" si="0"/>
        <v>FSC (D.Cipe 98/2017)_2022_FM</v>
      </c>
      <c r="E100" s="223">
        <v>0</v>
      </c>
      <c r="F100" s="211">
        <v>0</v>
      </c>
      <c r="G100" s="17">
        <v>1</v>
      </c>
      <c r="H100" s="438"/>
    </row>
    <row r="101" spans="1:8" x14ac:dyDescent="0.25">
      <c r="A101" s="18">
        <v>2022</v>
      </c>
      <c r="B101" s="15" t="s">
        <v>103</v>
      </c>
      <c r="C101" s="15" t="s">
        <v>3</v>
      </c>
      <c r="D101" s="15" t="str">
        <f t="shared" si="0"/>
        <v>FSC (D.Cipe 98/2017)_2022_AP</v>
      </c>
      <c r="E101" s="223">
        <v>0</v>
      </c>
      <c r="F101" s="212">
        <v>330000</v>
      </c>
      <c r="G101" s="17">
        <v>1</v>
      </c>
      <c r="H101" s="438"/>
    </row>
    <row r="102" spans="1:8" x14ac:dyDescent="0.25">
      <c r="A102" s="18">
        <v>2023</v>
      </c>
      <c r="B102" s="15" t="s">
        <v>102</v>
      </c>
      <c r="C102" s="15" t="s">
        <v>0</v>
      </c>
      <c r="D102" s="15" t="str">
        <f t="shared" si="0"/>
        <v>DM 223/2020 - MIT_2023_PU</v>
      </c>
      <c r="E102" s="223">
        <v>0</v>
      </c>
      <c r="F102" s="208">
        <v>216147.3226623087</v>
      </c>
      <c r="G102" s="17">
        <v>0.8</v>
      </c>
      <c r="H102" s="438"/>
    </row>
    <row r="103" spans="1:8" x14ac:dyDescent="0.25">
      <c r="A103" s="18">
        <v>2023</v>
      </c>
      <c r="B103" s="15" t="s">
        <v>102</v>
      </c>
      <c r="C103" s="15" t="s">
        <v>2</v>
      </c>
      <c r="D103" s="15" t="str">
        <f t="shared" si="0"/>
        <v>DM 223/2020 - MIT_2023_AN</v>
      </c>
      <c r="E103" s="223">
        <v>0</v>
      </c>
      <c r="F103" s="208">
        <v>440218.85138411913</v>
      </c>
      <c r="G103" s="17">
        <v>0.8</v>
      </c>
      <c r="H103" s="438"/>
    </row>
    <row r="104" spans="1:8" x14ac:dyDescent="0.25">
      <c r="A104" s="18">
        <v>2023</v>
      </c>
      <c r="B104" s="15" t="s">
        <v>102</v>
      </c>
      <c r="C104" s="15" t="s">
        <v>1</v>
      </c>
      <c r="D104" s="15" t="str">
        <f t="shared" si="0"/>
        <v>DM 223/2020 - MIT_2023_MC</v>
      </c>
      <c r="E104" s="223">
        <v>0</v>
      </c>
      <c r="F104" s="208">
        <v>979448.01916494977</v>
      </c>
      <c r="G104" s="17">
        <v>0.8</v>
      </c>
      <c r="H104" s="438"/>
    </row>
    <row r="105" spans="1:8" x14ac:dyDescent="0.25">
      <c r="A105" s="18">
        <v>2023</v>
      </c>
      <c r="B105" s="15" t="s">
        <v>102</v>
      </c>
      <c r="C105" s="15" t="s">
        <v>4</v>
      </c>
      <c r="D105" s="15" t="str">
        <f t="shared" si="0"/>
        <v>DM 223/2020 - MIT_2023_FM</v>
      </c>
      <c r="E105" s="223">
        <v>0</v>
      </c>
      <c r="F105" s="208">
        <v>208344.27830042341</v>
      </c>
      <c r="G105" s="17">
        <v>0.8</v>
      </c>
      <c r="H105" s="438"/>
    </row>
    <row r="106" spans="1:8" x14ac:dyDescent="0.25">
      <c r="A106" s="18">
        <v>2023</v>
      </c>
      <c r="B106" s="15" t="s">
        <v>102</v>
      </c>
      <c r="C106" s="15" t="s">
        <v>3</v>
      </c>
      <c r="D106" s="15" t="str">
        <f t="shared" si="0"/>
        <v>DM 223/2020 - MIT_2023_AP</v>
      </c>
      <c r="E106" s="223">
        <v>0</v>
      </c>
      <c r="F106" s="208">
        <v>574717.54848819901</v>
      </c>
      <c r="G106" s="17">
        <v>0.8</v>
      </c>
      <c r="H106" s="438"/>
    </row>
    <row r="107" spans="1:8" x14ac:dyDescent="0.25">
      <c r="A107" s="18">
        <v>2023</v>
      </c>
      <c r="B107" s="15" t="s">
        <v>100</v>
      </c>
      <c r="C107" s="15" t="s">
        <v>0</v>
      </c>
      <c r="D107" s="15" t="str">
        <f t="shared" si="0"/>
        <v>DM 81/2020 - PSNMS_2023_PU</v>
      </c>
      <c r="E107" s="223">
        <v>0</v>
      </c>
      <c r="F107" s="209">
        <v>1384177.225576536</v>
      </c>
      <c r="G107" s="17">
        <v>0.8</v>
      </c>
      <c r="H107" s="438"/>
    </row>
    <row r="108" spans="1:8" x14ac:dyDescent="0.25">
      <c r="A108" s="18">
        <v>2023</v>
      </c>
      <c r="B108" s="15" t="s">
        <v>100</v>
      </c>
      <c r="C108" s="15" t="s">
        <v>2</v>
      </c>
      <c r="D108" s="15" t="str">
        <f t="shared" si="0"/>
        <v>DM 81/2020 - PSNMS_2023_AN</v>
      </c>
      <c r="E108" s="223">
        <v>0</v>
      </c>
      <c r="F108" s="209">
        <v>1281676.2995003602</v>
      </c>
      <c r="G108" s="17">
        <v>0.8</v>
      </c>
      <c r="H108" s="438"/>
    </row>
    <row r="109" spans="1:8" x14ac:dyDescent="0.25">
      <c r="A109" s="18">
        <v>2023</v>
      </c>
      <c r="B109" s="15" t="s">
        <v>100</v>
      </c>
      <c r="C109" s="15" t="s">
        <v>1</v>
      </c>
      <c r="D109" s="15" t="str">
        <f t="shared" si="0"/>
        <v>DM 81/2020 - PSNMS_2023_MC</v>
      </c>
      <c r="E109" s="223">
        <v>0</v>
      </c>
      <c r="F109" s="209">
        <v>1191869.5142774573</v>
      </c>
      <c r="G109" s="17">
        <v>0.8</v>
      </c>
      <c r="H109" s="438"/>
    </row>
    <row r="110" spans="1:8" x14ac:dyDescent="0.25">
      <c r="A110" s="18">
        <v>2023</v>
      </c>
      <c r="B110" s="15" t="s">
        <v>100</v>
      </c>
      <c r="C110" s="15" t="s">
        <v>4</v>
      </c>
      <c r="D110" s="15" t="str">
        <f t="shared" si="0"/>
        <v>DM 81/2020 - PSNMS_2023_FM</v>
      </c>
      <c r="E110" s="223">
        <v>0</v>
      </c>
      <c r="F110" s="209">
        <v>593623.65629777627</v>
      </c>
      <c r="G110" s="17">
        <v>0.8</v>
      </c>
      <c r="H110" s="438"/>
    </row>
    <row r="111" spans="1:8" x14ac:dyDescent="0.25">
      <c r="A111" s="18">
        <v>2023</v>
      </c>
      <c r="B111" s="15" t="s">
        <v>100</v>
      </c>
      <c r="C111" s="15" t="s">
        <v>3</v>
      </c>
      <c r="D111" s="15" t="str">
        <f t="shared" si="0"/>
        <v>DM 81/2020 - PSNMS_2023_AP</v>
      </c>
      <c r="E111" s="223">
        <v>0</v>
      </c>
      <c r="F111" s="209">
        <v>785284.30434787017</v>
      </c>
      <c r="G111" s="17">
        <v>0.8</v>
      </c>
      <c r="H111" s="438"/>
    </row>
    <row r="112" spans="1:8" x14ac:dyDescent="0.25">
      <c r="A112" s="18">
        <v>2023</v>
      </c>
      <c r="B112" s="15" t="s">
        <v>101</v>
      </c>
      <c r="C112" s="15" t="s">
        <v>0</v>
      </c>
      <c r="D112" s="15" t="str">
        <f t="shared" si="0"/>
        <v>DM 315/2021 - fondo compl. PNRR_2023_PU</v>
      </c>
      <c r="E112" s="210">
        <f>+F112*0.5</f>
        <v>241787.06984660076</v>
      </c>
      <c r="F112" s="210">
        <v>483574.13969320152</v>
      </c>
      <c r="G112" s="17">
        <v>0.8</v>
      </c>
      <c r="H112" s="438"/>
    </row>
    <row r="113" spans="1:8" x14ac:dyDescent="0.25">
      <c r="A113" s="18">
        <v>2023</v>
      </c>
      <c r="B113" s="15" t="s">
        <v>101</v>
      </c>
      <c r="C113" s="15" t="s">
        <v>2</v>
      </c>
      <c r="D113" s="15" t="str">
        <f t="shared" si="0"/>
        <v>DM 315/2021 - fondo compl. PNRR_2023_AN</v>
      </c>
      <c r="E113" s="210">
        <f>+F113*0.5</f>
        <v>322655.38154831069</v>
      </c>
      <c r="F113" s="210">
        <v>645310.76309662138</v>
      </c>
      <c r="G113" s="17">
        <v>0.8</v>
      </c>
      <c r="H113" s="438"/>
    </row>
    <row r="114" spans="1:8" x14ac:dyDescent="0.25">
      <c r="A114" s="18">
        <v>2023</v>
      </c>
      <c r="B114" s="15" t="s">
        <v>101</v>
      </c>
      <c r="C114" s="15" t="s">
        <v>1</v>
      </c>
      <c r="D114" s="15" t="str">
        <f t="shared" si="0"/>
        <v>DM 315/2021 - fondo compl. PNRR_2023_MC</v>
      </c>
      <c r="E114" s="210">
        <f>+F114*0.5</f>
        <v>208194.89886969194</v>
      </c>
      <c r="F114" s="210">
        <v>416389.79773938388</v>
      </c>
      <c r="G114" s="17">
        <v>0.8</v>
      </c>
      <c r="H114" s="438"/>
    </row>
    <row r="115" spans="1:8" x14ac:dyDescent="0.25">
      <c r="A115" s="18">
        <v>2023</v>
      </c>
      <c r="B115" s="15" t="s">
        <v>101</v>
      </c>
      <c r="C115" s="15" t="s">
        <v>4</v>
      </c>
      <c r="D115" s="15" t="str">
        <f t="shared" si="0"/>
        <v>DM 315/2021 - fondo compl. PNRR_2023_FM</v>
      </c>
      <c r="E115" s="210">
        <f>+F115*0.5</f>
        <v>103693.74802282402</v>
      </c>
      <c r="F115" s="210">
        <v>207387.49604564803</v>
      </c>
      <c r="G115" s="17">
        <v>0.8</v>
      </c>
      <c r="H115" s="438"/>
    </row>
    <row r="116" spans="1:8" x14ac:dyDescent="0.25">
      <c r="A116" s="18">
        <v>2023</v>
      </c>
      <c r="B116" s="15" t="s">
        <v>101</v>
      </c>
      <c r="C116" s="15" t="s">
        <v>3</v>
      </c>
      <c r="D116" s="15" t="str">
        <f t="shared" si="0"/>
        <v>DM 315/2021 - fondo compl. PNRR_2023_AP</v>
      </c>
      <c r="E116" s="210">
        <f>+F116*0.5</f>
        <v>137172.89046257257</v>
      </c>
      <c r="F116" s="210">
        <v>274345.78092514514</v>
      </c>
      <c r="G116" s="17">
        <v>0.8</v>
      </c>
      <c r="H116" s="438"/>
    </row>
    <row r="117" spans="1:8" x14ac:dyDescent="0.25">
      <c r="A117" s="18">
        <v>2023</v>
      </c>
      <c r="B117" s="15" t="s">
        <v>103</v>
      </c>
      <c r="C117" s="15" t="s">
        <v>0</v>
      </c>
      <c r="D117" s="15" t="str">
        <f t="shared" si="0"/>
        <v>FSC (D.Cipe 98/2017)_2023_PU</v>
      </c>
      <c r="E117" s="223">
        <v>0</v>
      </c>
      <c r="F117" s="211">
        <v>0</v>
      </c>
      <c r="G117" s="17">
        <v>0.8</v>
      </c>
      <c r="H117" s="438"/>
    </row>
    <row r="118" spans="1:8" x14ac:dyDescent="0.25">
      <c r="A118" s="18">
        <v>2023</v>
      </c>
      <c r="B118" s="15" t="s">
        <v>103</v>
      </c>
      <c r="C118" s="15" t="s">
        <v>2</v>
      </c>
      <c r="D118" s="15" t="str">
        <f t="shared" si="0"/>
        <v>FSC (D.Cipe 98/2017)_2023_AN</v>
      </c>
      <c r="E118" s="223">
        <v>0</v>
      </c>
      <c r="F118" s="211">
        <v>0</v>
      </c>
      <c r="G118" s="17">
        <v>0.8</v>
      </c>
      <c r="H118" s="438"/>
    </row>
    <row r="119" spans="1:8" x14ac:dyDescent="0.25">
      <c r="A119" s="18">
        <v>2023</v>
      </c>
      <c r="B119" s="15" t="s">
        <v>103</v>
      </c>
      <c r="C119" s="15" t="s">
        <v>1</v>
      </c>
      <c r="D119" s="15" t="str">
        <f t="shared" si="0"/>
        <v>FSC (D.Cipe 98/2017)_2023_MC</v>
      </c>
      <c r="E119" s="223">
        <v>0</v>
      </c>
      <c r="F119" s="211">
        <v>0</v>
      </c>
      <c r="G119" s="17">
        <v>0.8</v>
      </c>
      <c r="H119" s="438"/>
    </row>
    <row r="120" spans="1:8" x14ac:dyDescent="0.25">
      <c r="A120" s="18">
        <v>2023</v>
      </c>
      <c r="B120" s="15" t="s">
        <v>103</v>
      </c>
      <c r="C120" s="15" t="s">
        <v>4</v>
      </c>
      <c r="D120" s="15" t="str">
        <f t="shared" si="0"/>
        <v>FSC (D.Cipe 98/2017)_2023_FM</v>
      </c>
      <c r="E120" s="223">
        <v>0</v>
      </c>
      <c r="F120" s="211">
        <v>0</v>
      </c>
      <c r="G120" s="17">
        <v>0.8</v>
      </c>
      <c r="H120" s="438"/>
    </row>
    <row r="121" spans="1:8" x14ac:dyDescent="0.25">
      <c r="A121" s="18">
        <v>2023</v>
      </c>
      <c r="B121" s="15" t="s">
        <v>103</v>
      </c>
      <c r="C121" s="15" t="s">
        <v>3</v>
      </c>
      <c r="D121" s="15" t="str">
        <f t="shared" si="0"/>
        <v>FSC (D.Cipe 98/2017)_2023_AP</v>
      </c>
      <c r="E121" s="223">
        <v>0</v>
      </c>
      <c r="F121" s="211">
        <v>0</v>
      </c>
      <c r="G121" s="17">
        <v>0.8</v>
      </c>
      <c r="H121" s="438"/>
    </row>
    <row r="122" spans="1:8" x14ac:dyDescent="0.25">
      <c r="A122" s="245">
        <v>2024</v>
      </c>
      <c r="B122" s="246" t="s">
        <v>102</v>
      </c>
      <c r="C122" s="246" t="s">
        <v>0</v>
      </c>
      <c r="D122" s="246" t="str">
        <f t="shared" si="0"/>
        <v>DM 223/2020 - MIT_2024_PU</v>
      </c>
      <c r="E122" s="247">
        <v>0</v>
      </c>
      <c r="F122" s="251">
        <v>257639.45858926064</v>
      </c>
      <c r="G122" s="17">
        <v>0.8</v>
      </c>
      <c r="H122" s="438"/>
    </row>
    <row r="123" spans="1:8" x14ac:dyDescent="0.25">
      <c r="A123" s="18">
        <v>2024</v>
      </c>
      <c r="B123" s="15" t="s">
        <v>102</v>
      </c>
      <c r="C123" s="15" t="s">
        <v>2</v>
      </c>
      <c r="D123" s="15" t="str">
        <f t="shared" si="0"/>
        <v>DM 223/2020 - MIT_2024_AN</v>
      </c>
      <c r="E123" s="223">
        <v>0</v>
      </c>
      <c r="F123" s="251">
        <v>524724.27201231383</v>
      </c>
      <c r="G123" s="17">
        <v>0.8</v>
      </c>
      <c r="H123" s="438"/>
    </row>
    <row r="124" spans="1:8" x14ac:dyDescent="0.25">
      <c r="A124" s="18">
        <v>2024</v>
      </c>
      <c r="B124" s="15" t="s">
        <v>102</v>
      </c>
      <c r="C124" s="15" t="s">
        <v>1</v>
      </c>
      <c r="D124" s="15" t="str">
        <f t="shared" si="0"/>
        <v>DM 223/2020 - MIT_2024_MC</v>
      </c>
      <c r="E124" s="223">
        <v>0</v>
      </c>
      <c r="F124" s="251">
        <v>1167465.107898765</v>
      </c>
      <c r="G124" s="17">
        <v>0.8</v>
      </c>
      <c r="H124" s="438"/>
    </row>
    <row r="125" spans="1:8" x14ac:dyDescent="0.25">
      <c r="A125" s="18">
        <v>2024</v>
      </c>
      <c r="B125" s="15" t="s">
        <v>102</v>
      </c>
      <c r="C125" s="15" t="s">
        <v>4</v>
      </c>
      <c r="D125" s="15" t="str">
        <f t="shared" si="0"/>
        <v>DM 223/2020 - MIT_2024_FM</v>
      </c>
      <c r="E125" s="223">
        <v>0</v>
      </c>
      <c r="F125" s="251">
        <v>248338.52393051883</v>
      </c>
      <c r="G125" s="17">
        <v>0.8</v>
      </c>
      <c r="H125" s="438"/>
    </row>
    <row r="126" spans="1:8" x14ac:dyDescent="0.25">
      <c r="A126" s="18">
        <v>2024</v>
      </c>
      <c r="B126" s="15" t="s">
        <v>102</v>
      </c>
      <c r="C126" s="15" t="s">
        <v>3</v>
      </c>
      <c r="D126" s="15" t="str">
        <f t="shared" ref="D126:D176" si="1">B126&amp;"_"&amp;A126&amp;"_"&amp;C126</f>
        <v>DM 223/2020 - MIT_2024_AP</v>
      </c>
      <c r="E126" s="223">
        <v>0</v>
      </c>
      <c r="F126" s="251">
        <v>685041.64756914123</v>
      </c>
      <c r="G126" s="17">
        <v>0.8</v>
      </c>
      <c r="H126" s="438"/>
    </row>
    <row r="127" spans="1:8" x14ac:dyDescent="0.25">
      <c r="A127" s="18">
        <v>2024</v>
      </c>
      <c r="B127" s="15" t="s">
        <v>100</v>
      </c>
      <c r="C127" s="15" t="s">
        <v>0</v>
      </c>
      <c r="D127" s="15" t="str">
        <f t="shared" si="1"/>
        <v>DM 81/2020 - PSNMS_2024_PU</v>
      </c>
      <c r="E127" s="223">
        <v>0</v>
      </c>
      <c r="F127" s="250">
        <v>1384177.225576536</v>
      </c>
      <c r="G127" s="17">
        <v>0.8</v>
      </c>
      <c r="H127" s="438"/>
    </row>
    <row r="128" spans="1:8" x14ac:dyDescent="0.25">
      <c r="A128" s="18">
        <v>2024</v>
      </c>
      <c r="B128" s="15" t="s">
        <v>100</v>
      </c>
      <c r="C128" s="15" t="s">
        <v>2</v>
      </c>
      <c r="D128" s="15" t="str">
        <f t="shared" si="1"/>
        <v>DM 81/2020 - PSNMS_2024_AN</v>
      </c>
      <c r="E128" s="223">
        <v>0</v>
      </c>
      <c r="F128" s="248">
        <v>1281676.2995003602</v>
      </c>
      <c r="G128" s="17">
        <v>0.8</v>
      </c>
      <c r="H128" s="438"/>
    </row>
    <row r="129" spans="1:10" x14ac:dyDescent="0.25">
      <c r="A129" s="18">
        <v>2024</v>
      </c>
      <c r="B129" s="15" t="s">
        <v>100</v>
      </c>
      <c r="C129" s="15" t="s">
        <v>1</v>
      </c>
      <c r="D129" s="15" t="str">
        <f t="shared" si="1"/>
        <v>DM 81/2020 - PSNMS_2024_MC</v>
      </c>
      <c r="E129" s="223">
        <v>0</v>
      </c>
      <c r="F129" s="248">
        <v>1191869.5142774573</v>
      </c>
      <c r="G129" s="17">
        <v>0.8</v>
      </c>
      <c r="H129" s="438"/>
    </row>
    <row r="130" spans="1:10" x14ac:dyDescent="0.25">
      <c r="A130" s="18">
        <v>2024</v>
      </c>
      <c r="B130" s="15" t="s">
        <v>100</v>
      </c>
      <c r="C130" s="15" t="s">
        <v>4</v>
      </c>
      <c r="D130" s="15" t="str">
        <f t="shared" si="1"/>
        <v>DM 81/2020 - PSNMS_2024_FM</v>
      </c>
      <c r="E130" s="223">
        <v>0</v>
      </c>
      <c r="F130" s="248">
        <v>593623.65629777627</v>
      </c>
      <c r="G130" s="17">
        <v>0.8</v>
      </c>
      <c r="H130" s="438"/>
    </row>
    <row r="131" spans="1:10" x14ac:dyDescent="0.25">
      <c r="A131" s="18">
        <v>2024</v>
      </c>
      <c r="B131" s="15" t="s">
        <v>100</v>
      </c>
      <c r="C131" s="15" t="s">
        <v>3</v>
      </c>
      <c r="D131" s="15" t="str">
        <f t="shared" si="1"/>
        <v>DM 81/2020 - PSNMS_2024_AP</v>
      </c>
      <c r="E131" s="223">
        <v>0</v>
      </c>
      <c r="F131" s="249">
        <v>785284.30434787017</v>
      </c>
      <c r="G131" s="17">
        <v>0.8</v>
      </c>
      <c r="H131" s="438"/>
      <c r="J131" s="371"/>
    </row>
    <row r="132" spans="1:10" x14ac:dyDescent="0.25">
      <c r="A132" s="18">
        <v>2024</v>
      </c>
      <c r="B132" s="15" t="s">
        <v>101</v>
      </c>
      <c r="C132" s="15" t="s">
        <v>0</v>
      </c>
      <c r="D132" s="15" t="str">
        <f t="shared" si="1"/>
        <v>DM 315/2021 - fondo compl. PNRR_2024_PU</v>
      </c>
      <c r="E132" s="210">
        <f>+F132*0.5</f>
        <v>476177.38405185286</v>
      </c>
      <c r="F132" s="249">
        <v>952354.76810370572</v>
      </c>
      <c r="G132" s="17">
        <v>0.8</v>
      </c>
      <c r="H132" s="438"/>
    </row>
    <row r="133" spans="1:10" x14ac:dyDescent="0.25">
      <c r="A133" s="18">
        <v>2024</v>
      </c>
      <c r="B133" s="15" t="s">
        <v>101</v>
      </c>
      <c r="C133" s="15" t="s">
        <v>2</v>
      </c>
      <c r="D133" s="15" t="str">
        <f t="shared" si="1"/>
        <v>DM 315/2021 - fondo compl. PNRR_2024_AN</v>
      </c>
      <c r="E133" s="210">
        <f>+F133*0.5</f>
        <v>635440.0821905121</v>
      </c>
      <c r="F133" s="249">
        <v>1270880.1643810242</v>
      </c>
      <c r="G133" s="17">
        <v>0.8</v>
      </c>
      <c r="H133" s="438"/>
    </row>
    <row r="134" spans="1:10" x14ac:dyDescent="0.25">
      <c r="A134" s="18">
        <v>2024</v>
      </c>
      <c r="B134" s="15" t="s">
        <v>101</v>
      </c>
      <c r="C134" s="15" t="s">
        <v>1</v>
      </c>
      <c r="D134" s="15" t="str">
        <f t="shared" si="1"/>
        <v>DM 315/2021 - fondo compl. PNRR_2024_MC</v>
      </c>
      <c r="E134" s="210">
        <f>+F134*0.5</f>
        <v>410020.69457066845</v>
      </c>
      <c r="F134" s="249">
        <v>820041.3891413369</v>
      </c>
      <c r="G134" s="17">
        <v>0.8</v>
      </c>
      <c r="H134" s="438"/>
    </row>
    <row r="135" spans="1:10" x14ac:dyDescent="0.25">
      <c r="A135" s="18">
        <v>2024</v>
      </c>
      <c r="B135" s="15" t="s">
        <v>101</v>
      </c>
      <c r="C135" s="15" t="s">
        <v>4</v>
      </c>
      <c r="D135" s="15" t="str">
        <f t="shared" si="1"/>
        <v>DM 315/2021 - fondo compl. PNRR_2024_FM</v>
      </c>
      <c r="E135" s="210">
        <f>+F135*0.5</f>
        <v>204215.29450423794</v>
      </c>
      <c r="F135" s="249">
        <v>408430.58900847589</v>
      </c>
      <c r="G135" s="17">
        <v>0.8</v>
      </c>
      <c r="H135" s="438"/>
    </row>
    <row r="136" spans="1:10" x14ac:dyDescent="0.25">
      <c r="A136" s="18">
        <v>2024</v>
      </c>
      <c r="B136" s="15" t="s">
        <v>101</v>
      </c>
      <c r="C136" s="15" t="s">
        <v>3</v>
      </c>
      <c r="D136" s="15" t="str">
        <f t="shared" si="1"/>
        <v>DM 315/2021 - fondo compl. PNRR_2024_AP</v>
      </c>
      <c r="E136" s="210">
        <f>+F136*0.5</f>
        <v>270149.38468272879</v>
      </c>
      <c r="F136" s="249">
        <v>540298.76936545759</v>
      </c>
      <c r="G136" s="17">
        <v>0.8</v>
      </c>
      <c r="H136" s="438"/>
    </row>
    <row r="137" spans="1:10" x14ac:dyDescent="0.25">
      <c r="A137" s="18" t="s">
        <v>2192</v>
      </c>
      <c r="B137" s="246" t="s">
        <v>102</v>
      </c>
      <c r="C137" s="246" t="s">
        <v>0</v>
      </c>
      <c r="D137" s="246" t="str">
        <f t="shared" si="1"/>
        <v>DM 223/2020 - MIT_2024 bis_PU</v>
      </c>
      <c r="E137" s="247">
        <v>0</v>
      </c>
      <c r="F137" s="251">
        <v>148377.20038157847</v>
      </c>
      <c r="G137" s="17">
        <v>0.8</v>
      </c>
      <c r="H137" s="438"/>
    </row>
    <row r="138" spans="1:10" x14ac:dyDescent="0.25">
      <c r="A138" s="18" t="s">
        <v>2192</v>
      </c>
      <c r="B138" s="15" t="s">
        <v>102</v>
      </c>
      <c r="C138" s="15" t="s">
        <v>2</v>
      </c>
      <c r="D138" s="15" t="str">
        <f t="shared" si="1"/>
        <v>DM 223/2020 - MIT_2024 bis_AN</v>
      </c>
      <c r="E138" s="223">
        <v>0</v>
      </c>
      <c r="F138" s="251">
        <v>302194.07725728839</v>
      </c>
      <c r="G138" s="17">
        <v>0.8</v>
      </c>
      <c r="H138" s="438"/>
    </row>
    <row r="139" spans="1:10" x14ac:dyDescent="0.25">
      <c r="A139" s="18" t="s">
        <v>2192</v>
      </c>
      <c r="B139" s="15" t="s">
        <v>102</v>
      </c>
      <c r="C139" s="15" t="s">
        <v>1</v>
      </c>
      <c r="D139" s="15" t="str">
        <f t="shared" si="1"/>
        <v>DM 223/2020 - MIT_2024 bis_MC</v>
      </c>
      <c r="E139" s="223">
        <v>0</v>
      </c>
      <c r="F139" s="251">
        <v>672355.10120116698</v>
      </c>
      <c r="G139" s="17">
        <v>0.8</v>
      </c>
      <c r="H139" s="438"/>
    </row>
    <row r="140" spans="1:10" x14ac:dyDescent="0.25">
      <c r="A140" s="18" t="s">
        <v>2192</v>
      </c>
      <c r="B140" s="15" t="s">
        <v>102</v>
      </c>
      <c r="C140" s="15" t="s">
        <v>4</v>
      </c>
      <c r="D140" s="15" t="str">
        <f t="shared" si="1"/>
        <v>DM 223/2020 - MIT_2024 bis_FM</v>
      </c>
      <c r="E140" s="223">
        <v>0</v>
      </c>
      <c r="F140" s="251">
        <v>143020.69694397334</v>
      </c>
      <c r="G140" s="17">
        <v>0.8</v>
      </c>
      <c r="H140" s="438"/>
    </row>
    <row r="141" spans="1:10" x14ac:dyDescent="0.25">
      <c r="A141" s="18" t="s">
        <v>2192</v>
      </c>
      <c r="B141" s="15" t="s">
        <v>102</v>
      </c>
      <c r="C141" s="15" t="s">
        <v>3</v>
      </c>
      <c r="D141" s="15" t="str">
        <f t="shared" ref="D141" si="2">B141&amp;"_"&amp;A141&amp;"_"&amp;C141</f>
        <v>DM 223/2020 - MIT_2024 bis_AP</v>
      </c>
      <c r="E141" s="223">
        <v>0</v>
      </c>
      <c r="F141" s="251">
        <v>394522.49421599298</v>
      </c>
      <c r="G141" s="17">
        <v>0.8</v>
      </c>
      <c r="H141" s="438"/>
    </row>
    <row r="142" spans="1:10" x14ac:dyDescent="0.25">
      <c r="A142" s="14">
        <v>2025</v>
      </c>
      <c r="B142" s="246" t="s">
        <v>102</v>
      </c>
      <c r="C142" s="246" t="s">
        <v>0</v>
      </c>
      <c r="D142" s="15" t="str">
        <f t="shared" si="1"/>
        <v>DM 223/2020 - MIT_2025_PU</v>
      </c>
      <c r="E142" s="255">
        <v>0</v>
      </c>
      <c r="F142" s="249">
        <v>145686.1542805052</v>
      </c>
      <c r="G142" s="17">
        <v>0.8</v>
      </c>
      <c r="H142" s="438"/>
    </row>
    <row r="143" spans="1:10" x14ac:dyDescent="0.25">
      <c r="A143" s="14">
        <v>2025</v>
      </c>
      <c r="B143" s="15" t="s">
        <v>102</v>
      </c>
      <c r="C143" s="15" t="s">
        <v>2</v>
      </c>
      <c r="D143" s="15" t="str">
        <f t="shared" si="1"/>
        <v>DM 223/2020 - MIT_2025_AN</v>
      </c>
      <c r="E143" s="255">
        <v>0</v>
      </c>
      <c r="F143" s="249">
        <v>296713.32825218973</v>
      </c>
      <c r="G143" s="17">
        <v>0.8</v>
      </c>
      <c r="H143" s="438"/>
    </row>
    <row r="144" spans="1:10" x14ac:dyDescent="0.25">
      <c r="A144" s="14">
        <v>2025</v>
      </c>
      <c r="B144" s="15" t="s">
        <v>102</v>
      </c>
      <c r="C144" s="15" t="s">
        <v>1</v>
      </c>
      <c r="D144" s="15" t="str">
        <f t="shared" si="1"/>
        <v>DM 223/2020 - MIT_2025_MC</v>
      </c>
      <c r="E144" s="255">
        <v>0</v>
      </c>
      <c r="F144" s="249">
        <v>660160.91928527225</v>
      </c>
      <c r="G144" s="17">
        <v>0.8</v>
      </c>
      <c r="H144" s="438"/>
    </row>
    <row r="145" spans="1:8" x14ac:dyDescent="0.25">
      <c r="A145" s="14">
        <v>2025</v>
      </c>
      <c r="B145" s="15" t="s">
        <v>102</v>
      </c>
      <c r="C145" s="15" t="s">
        <v>4</v>
      </c>
      <c r="D145" s="15" t="str">
        <f t="shared" si="1"/>
        <v>DM 223/2020 - MIT_2025_FM</v>
      </c>
      <c r="E145" s="255">
        <v>0</v>
      </c>
      <c r="F145" s="249">
        <v>140426.79917602727</v>
      </c>
      <c r="G145" s="17">
        <v>0.8</v>
      </c>
      <c r="H145" s="438"/>
    </row>
    <row r="146" spans="1:8" x14ac:dyDescent="0.25">
      <c r="A146" s="14">
        <v>2025</v>
      </c>
      <c r="B146" s="15" t="s">
        <v>102</v>
      </c>
      <c r="C146" s="15" t="s">
        <v>3</v>
      </c>
      <c r="D146" s="15" t="str">
        <f t="shared" si="1"/>
        <v>DM 223/2020 - MIT_2025_AP</v>
      </c>
      <c r="E146" s="255">
        <v>0</v>
      </c>
      <c r="F146" s="249">
        <v>387367.22900600545</v>
      </c>
      <c r="G146" s="17">
        <v>0.8</v>
      </c>
      <c r="H146" s="438"/>
    </row>
    <row r="147" spans="1:8" x14ac:dyDescent="0.25">
      <c r="A147" s="14">
        <v>2025</v>
      </c>
      <c r="B147" s="15" t="s">
        <v>100</v>
      </c>
      <c r="C147" s="15" t="s">
        <v>0</v>
      </c>
      <c r="D147" s="15" t="str">
        <f t="shared" si="1"/>
        <v>DM 81/2020 - PSNMS_2025_PU</v>
      </c>
      <c r="E147" s="255">
        <v>0</v>
      </c>
      <c r="F147" s="249">
        <v>1384177.225576536</v>
      </c>
      <c r="G147" s="17">
        <v>0.8</v>
      </c>
      <c r="H147" s="438"/>
    </row>
    <row r="148" spans="1:8" x14ac:dyDescent="0.25">
      <c r="A148" s="14">
        <v>2025</v>
      </c>
      <c r="B148" s="15" t="s">
        <v>100</v>
      </c>
      <c r="C148" s="15" t="s">
        <v>2</v>
      </c>
      <c r="D148" s="15" t="str">
        <f t="shared" si="1"/>
        <v>DM 81/2020 - PSNMS_2025_AN</v>
      </c>
      <c r="E148" s="255">
        <v>0</v>
      </c>
      <c r="F148" s="249">
        <v>1281676.2995003602</v>
      </c>
      <c r="G148" s="17">
        <v>0.8</v>
      </c>
      <c r="H148" s="438"/>
    </row>
    <row r="149" spans="1:8" x14ac:dyDescent="0.25">
      <c r="A149" s="14">
        <v>2025</v>
      </c>
      <c r="B149" s="15" t="s">
        <v>100</v>
      </c>
      <c r="C149" s="15" t="s">
        <v>1</v>
      </c>
      <c r="D149" s="15" t="str">
        <f t="shared" si="1"/>
        <v>DM 81/2020 - PSNMS_2025_MC</v>
      </c>
      <c r="E149" s="255">
        <v>0</v>
      </c>
      <c r="F149" s="249">
        <v>1191869.5142774573</v>
      </c>
      <c r="G149" s="17">
        <v>0.8</v>
      </c>
      <c r="H149" s="438"/>
    </row>
    <row r="150" spans="1:8" x14ac:dyDescent="0.25">
      <c r="A150" s="14">
        <v>2025</v>
      </c>
      <c r="B150" s="15" t="s">
        <v>100</v>
      </c>
      <c r="C150" s="15" t="s">
        <v>4</v>
      </c>
      <c r="D150" s="15" t="str">
        <f t="shared" si="1"/>
        <v>DM 81/2020 - PSNMS_2025_FM</v>
      </c>
      <c r="E150" s="255">
        <v>0</v>
      </c>
      <c r="F150" s="249">
        <v>593623.65629777627</v>
      </c>
      <c r="G150" s="17">
        <v>0.8</v>
      </c>
      <c r="H150" s="438"/>
    </row>
    <row r="151" spans="1:8" x14ac:dyDescent="0.25">
      <c r="A151" s="14">
        <v>2025</v>
      </c>
      <c r="B151" s="15" t="s">
        <v>100</v>
      </c>
      <c r="C151" s="15" t="s">
        <v>3</v>
      </c>
      <c r="D151" s="15" t="str">
        <f t="shared" si="1"/>
        <v>DM 81/2020 - PSNMS_2025_AP</v>
      </c>
      <c r="E151" s="255">
        <v>0</v>
      </c>
      <c r="F151" s="249">
        <v>785284.30434787017</v>
      </c>
      <c r="G151" s="17">
        <v>0.8</v>
      </c>
      <c r="H151" s="438"/>
    </row>
    <row r="152" spans="1:8" x14ac:dyDescent="0.25">
      <c r="A152" s="14">
        <v>2025</v>
      </c>
      <c r="B152" s="15" t="s">
        <v>101</v>
      </c>
      <c r="C152" s="15" t="s">
        <v>0</v>
      </c>
      <c r="D152" s="15" t="str">
        <f t="shared" si="1"/>
        <v>DM 315/2021 - fondo compl. PNRR_2025_PU</v>
      </c>
      <c r="E152" s="223">
        <v>0</v>
      </c>
      <c r="F152" s="248">
        <v>1041594.9802610396</v>
      </c>
      <c r="G152" s="17">
        <v>0.8</v>
      </c>
      <c r="H152" s="438"/>
    </row>
    <row r="153" spans="1:8" x14ac:dyDescent="0.25">
      <c r="A153" s="14">
        <v>2025</v>
      </c>
      <c r="B153" s="15" t="s">
        <v>101</v>
      </c>
      <c r="C153" s="15" t="s">
        <v>2</v>
      </c>
      <c r="D153" s="15" t="str">
        <f t="shared" si="1"/>
        <v>DM 315/2021 - fondo compl. PNRR_2025_AN</v>
      </c>
      <c r="E153" s="223">
        <v>0</v>
      </c>
      <c r="F153" s="248">
        <v>1389967.7347847875</v>
      </c>
      <c r="G153" s="17">
        <v>0.8</v>
      </c>
      <c r="H153" s="438"/>
    </row>
    <row r="154" spans="1:8" x14ac:dyDescent="0.25">
      <c r="A154" s="14">
        <v>2025</v>
      </c>
      <c r="B154" s="15" t="s">
        <v>101</v>
      </c>
      <c r="C154" s="15" t="s">
        <v>1</v>
      </c>
      <c r="D154" s="15" t="str">
        <f t="shared" si="1"/>
        <v>DM 315/2021 - fondo compl. PNRR_2025_MC</v>
      </c>
      <c r="E154" s="223">
        <v>0</v>
      </c>
      <c r="F154" s="248">
        <v>896883.20271306112</v>
      </c>
      <c r="G154" s="17">
        <v>0.8</v>
      </c>
      <c r="H154" s="438"/>
    </row>
    <row r="155" spans="1:8" x14ac:dyDescent="0.25">
      <c r="A155" s="14">
        <v>2025</v>
      </c>
      <c r="B155" s="15" t="s">
        <v>101</v>
      </c>
      <c r="C155" s="15" t="s">
        <v>4</v>
      </c>
      <c r="D155" s="15" t="str">
        <f t="shared" si="1"/>
        <v>DM 315/2021 - fondo compl. PNRR_2025_FM</v>
      </c>
      <c r="E155" s="223">
        <v>0</v>
      </c>
      <c r="F155" s="248">
        <v>446702.49527218472</v>
      </c>
      <c r="G155" s="17">
        <v>0.8</v>
      </c>
      <c r="H155" s="438"/>
    </row>
    <row r="156" spans="1:8" x14ac:dyDescent="0.25">
      <c r="A156" s="14">
        <v>2025</v>
      </c>
      <c r="B156" s="15" t="s">
        <v>101</v>
      </c>
      <c r="C156" s="15" t="s">
        <v>3</v>
      </c>
      <c r="D156" s="15" t="str">
        <f t="shared" si="1"/>
        <v>DM 315/2021 - fondo compl. PNRR_2025_AP</v>
      </c>
      <c r="E156" s="223">
        <v>0</v>
      </c>
      <c r="F156" s="248">
        <v>590927.3569689265</v>
      </c>
      <c r="G156" s="17">
        <v>0.8</v>
      </c>
      <c r="H156" s="438"/>
    </row>
    <row r="157" spans="1:8" x14ac:dyDescent="0.25">
      <c r="A157" s="14">
        <v>2026</v>
      </c>
      <c r="B157" s="15" t="s">
        <v>101</v>
      </c>
      <c r="C157" s="15" t="s">
        <v>0</v>
      </c>
      <c r="D157" s="15" t="str">
        <f t="shared" si="1"/>
        <v>DM 315/2021 - fondo compl. PNRR_2026_PU</v>
      </c>
      <c r="E157" s="223">
        <v>0</v>
      </c>
      <c r="F157" s="248">
        <v>743987.85474259697</v>
      </c>
      <c r="G157" s="17">
        <v>0.8</v>
      </c>
      <c r="H157" s="438"/>
    </row>
    <row r="158" spans="1:8" x14ac:dyDescent="0.25">
      <c r="A158" s="14">
        <v>2026</v>
      </c>
      <c r="B158" s="15" t="s">
        <v>101</v>
      </c>
      <c r="C158" s="15" t="s">
        <v>2</v>
      </c>
      <c r="D158" s="15" t="str">
        <f t="shared" si="1"/>
        <v>DM 315/2021 - fondo compl. PNRR_2026_AN</v>
      </c>
      <c r="E158" s="223">
        <v>0</v>
      </c>
      <c r="F158" s="248">
        <v>992822.67365074577</v>
      </c>
      <c r="G158" s="17">
        <v>0.8</v>
      </c>
      <c r="H158" s="438"/>
    </row>
    <row r="159" spans="1:8" x14ac:dyDescent="0.25">
      <c r="A159" s="14">
        <v>2026</v>
      </c>
      <c r="B159" s="15" t="s">
        <v>101</v>
      </c>
      <c r="C159" s="15" t="s">
        <v>1</v>
      </c>
      <c r="D159" s="15" t="str">
        <f t="shared" si="1"/>
        <v>DM 315/2021 - fondo compl. PNRR_2026_MC</v>
      </c>
      <c r="E159" s="223">
        <v>0</v>
      </c>
      <c r="F159" s="248">
        <v>640623.48857895995</v>
      </c>
      <c r="G159" s="17">
        <v>0.8</v>
      </c>
      <c r="H159" s="438"/>
    </row>
    <row r="160" spans="1:8" x14ac:dyDescent="0.25">
      <c r="A160" s="14">
        <v>2026</v>
      </c>
      <c r="B160" s="15" t="s">
        <v>101</v>
      </c>
      <c r="C160" s="15" t="s">
        <v>4</v>
      </c>
      <c r="D160" s="15" t="str">
        <f t="shared" si="1"/>
        <v>DM 315/2021 - fondo compl. PNRR_2026_FM</v>
      </c>
      <c r="E160" s="223">
        <v>0</v>
      </c>
      <c r="F160" s="248">
        <v>319069.53994961461</v>
      </c>
      <c r="G160" s="17">
        <v>0.8</v>
      </c>
      <c r="H160" s="438"/>
    </row>
    <row r="161" spans="1:8" x14ac:dyDescent="0.25">
      <c r="A161" s="14">
        <v>2026</v>
      </c>
      <c r="B161" s="15" t="s">
        <v>101</v>
      </c>
      <c r="C161" s="15" t="s">
        <v>3</v>
      </c>
      <c r="D161" s="15" t="str">
        <f t="shared" si="1"/>
        <v>DM 315/2021 - fondo compl. PNRR_2026_AP</v>
      </c>
      <c r="E161" s="223">
        <v>0</v>
      </c>
      <c r="F161" s="248">
        <v>422086.11307808268</v>
      </c>
      <c r="G161" s="17">
        <v>0.8</v>
      </c>
      <c r="H161" s="438"/>
    </row>
    <row r="162" spans="1:8" x14ac:dyDescent="0.25">
      <c r="A162" s="14">
        <v>2026</v>
      </c>
      <c r="B162" s="246" t="s">
        <v>102</v>
      </c>
      <c r="C162" s="246" t="s">
        <v>0</v>
      </c>
      <c r="D162" s="15" t="str">
        <f t="shared" si="1"/>
        <v>DM 223/2020 - MIT_2026_PU</v>
      </c>
      <c r="E162" s="255">
        <v>0</v>
      </c>
      <c r="F162" s="343">
        <v>65605.73</v>
      </c>
      <c r="G162" s="17">
        <v>0.8</v>
      </c>
      <c r="H162" s="438"/>
    </row>
    <row r="163" spans="1:8" x14ac:dyDescent="0.25">
      <c r="A163" s="14">
        <v>2026</v>
      </c>
      <c r="B163" s="15" t="s">
        <v>102</v>
      </c>
      <c r="C163" s="15" t="s">
        <v>2</v>
      </c>
      <c r="D163" s="15" t="str">
        <f t="shared" si="1"/>
        <v>DM 223/2020 - MIT_2026_AN</v>
      </c>
      <c r="E163" s="255">
        <v>0</v>
      </c>
      <c r="F163" s="343">
        <v>133616.64000000001</v>
      </c>
      <c r="G163" s="17">
        <v>0.8</v>
      </c>
      <c r="H163" s="438"/>
    </row>
    <row r="164" spans="1:8" x14ac:dyDescent="0.25">
      <c r="A164" s="14">
        <v>2026</v>
      </c>
      <c r="B164" s="15" t="s">
        <v>102</v>
      </c>
      <c r="C164" s="15" t="s">
        <v>1</v>
      </c>
      <c r="D164" s="15" t="str">
        <f t="shared" si="1"/>
        <v>DM 223/2020 - MIT_2026_MC</v>
      </c>
      <c r="E164" s="255">
        <v>0</v>
      </c>
      <c r="F164" s="343">
        <v>297285.21999999997</v>
      </c>
      <c r="G164" s="17">
        <v>0.8</v>
      </c>
      <c r="H164" s="438"/>
    </row>
    <row r="165" spans="1:8" x14ac:dyDescent="0.25">
      <c r="A165" s="14">
        <v>2026</v>
      </c>
      <c r="B165" s="15" t="s">
        <v>102</v>
      </c>
      <c r="C165" s="15" t="s">
        <v>4</v>
      </c>
      <c r="D165" s="15" t="str">
        <f t="shared" si="1"/>
        <v>DM 223/2020 - MIT_2026_FM</v>
      </c>
      <c r="E165" s="255">
        <v>0</v>
      </c>
      <c r="F165" s="343">
        <v>63237.33</v>
      </c>
      <c r="G165" s="17">
        <v>0.8</v>
      </c>
      <c r="H165" s="438"/>
    </row>
    <row r="166" spans="1:8" x14ac:dyDescent="0.25">
      <c r="A166" s="14">
        <v>2026</v>
      </c>
      <c r="B166" s="15" t="s">
        <v>102</v>
      </c>
      <c r="C166" s="15" t="s">
        <v>3</v>
      </c>
      <c r="D166" s="15" t="str">
        <f t="shared" si="1"/>
        <v>DM 223/2020 - MIT_2026_AP</v>
      </c>
      <c r="E166" s="255">
        <v>0</v>
      </c>
      <c r="F166" s="343">
        <v>174440.12</v>
      </c>
      <c r="G166" s="17">
        <v>0.8</v>
      </c>
      <c r="H166" s="438"/>
    </row>
    <row r="167" spans="1:8" x14ac:dyDescent="0.25">
      <c r="A167" s="14">
        <v>2027</v>
      </c>
      <c r="B167" s="246" t="s">
        <v>102</v>
      </c>
      <c r="C167" s="246" t="s">
        <v>0</v>
      </c>
      <c r="D167" s="15" t="str">
        <f t="shared" ref="D167:D171" si="3">B167&amp;"_"&amp;A167&amp;"_"&amp;C167</f>
        <v>DM 223/2020 - MIT_2027_PU</v>
      </c>
      <c r="E167" s="255">
        <v>0</v>
      </c>
      <c r="F167" s="436">
        <v>71457.05</v>
      </c>
      <c r="G167" s="17">
        <v>0.8</v>
      </c>
      <c r="H167" s="438"/>
    </row>
    <row r="168" spans="1:8" x14ac:dyDescent="0.25">
      <c r="A168" s="14">
        <v>2027</v>
      </c>
      <c r="B168" s="15" t="s">
        <v>102</v>
      </c>
      <c r="C168" s="15" t="s">
        <v>2</v>
      </c>
      <c r="D168" s="15" t="str">
        <f t="shared" si="3"/>
        <v>DM 223/2020 - MIT_2027_AN</v>
      </c>
      <c r="E168" s="255">
        <v>0</v>
      </c>
      <c r="F168" s="436">
        <v>145533.81</v>
      </c>
      <c r="G168" s="17">
        <v>0.8</v>
      </c>
      <c r="H168" s="438"/>
    </row>
    <row r="169" spans="1:8" x14ac:dyDescent="0.25">
      <c r="A169" s="14">
        <v>2027</v>
      </c>
      <c r="B169" s="15" t="s">
        <v>102</v>
      </c>
      <c r="C169" s="15" t="s">
        <v>1</v>
      </c>
      <c r="D169" s="15" t="str">
        <f t="shared" si="3"/>
        <v>DM 223/2020 - MIT_2027_MC</v>
      </c>
      <c r="E169" s="255">
        <v>0</v>
      </c>
      <c r="F169" s="436">
        <v>323799.84999999998</v>
      </c>
      <c r="G169" s="17">
        <v>0.8</v>
      </c>
      <c r="H169" s="438"/>
    </row>
    <row r="170" spans="1:8" x14ac:dyDescent="0.25">
      <c r="A170" s="14">
        <v>2027</v>
      </c>
      <c r="B170" s="15" t="s">
        <v>102</v>
      </c>
      <c r="C170" s="15" t="s">
        <v>4</v>
      </c>
      <c r="D170" s="15" t="str">
        <f t="shared" si="3"/>
        <v>DM 223/2020 - MIT_2027_FM</v>
      </c>
      <c r="E170" s="255">
        <v>0</v>
      </c>
      <c r="F170" s="436">
        <v>68877.41</v>
      </c>
      <c r="G170" s="17">
        <v>0.8</v>
      </c>
      <c r="H170" s="438"/>
    </row>
    <row r="171" spans="1:8" x14ac:dyDescent="0.25">
      <c r="A171" s="14">
        <v>2027</v>
      </c>
      <c r="B171" s="15" t="s">
        <v>102</v>
      </c>
      <c r="C171" s="15" t="s">
        <v>3</v>
      </c>
      <c r="D171" s="15" t="str">
        <f t="shared" si="3"/>
        <v>DM 223/2020 - MIT_2027_AP</v>
      </c>
      <c r="E171" s="255">
        <v>0</v>
      </c>
      <c r="F171" s="436">
        <v>189998.3</v>
      </c>
      <c r="G171" s="17">
        <v>0.8</v>
      </c>
      <c r="H171" s="438"/>
    </row>
    <row r="172" spans="1:8" x14ac:dyDescent="0.25">
      <c r="A172" s="14">
        <v>2026</v>
      </c>
      <c r="B172" s="15" t="s">
        <v>100</v>
      </c>
      <c r="C172" s="15" t="s">
        <v>0</v>
      </c>
      <c r="D172" s="15" t="str">
        <f t="shared" si="1"/>
        <v>DM 81/2020 - PSNMS_2026_PU</v>
      </c>
      <c r="E172" s="255">
        <v>0</v>
      </c>
      <c r="F172" s="343">
        <v>1384177.225576536</v>
      </c>
      <c r="G172" s="17">
        <v>0.8</v>
      </c>
      <c r="H172" s="438"/>
    </row>
    <row r="173" spans="1:8" x14ac:dyDescent="0.25">
      <c r="A173" s="14">
        <v>2026</v>
      </c>
      <c r="B173" s="15" t="s">
        <v>100</v>
      </c>
      <c r="C173" s="15" t="s">
        <v>2</v>
      </c>
      <c r="D173" s="15" t="str">
        <f t="shared" si="1"/>
        <v>DM 81/2020 - PSNMS_2026_AN</v>
      </c>
      <c r="E173" s="255">
        <v>0</v>
      </c>
      <c r="F173" s="343">
        <v>1281676.2995003602</v>
      </c>
      <c r="G173" s="17">
        <v>0.8</v>
      </c>
      <c r="H173" s="438"/>
    </row>
    <row r="174" spans="1:8" x14ac:dyDescent="0.25">
      <c r="A174" s="14">
        <v>2026</v>
      </c>
      <c r="B174" s="15" t="s">
        <v>100</v>
      </c>
      <c r="C174" s="15" t="s">
        <v>1</v>
      </c>
      <c r="D174" s="15" t="str">
        <f t="shared" si="1"/>
        <v>DM 81/2020 - PSNMS_2026_MC</v>
      </c>
      <c r="E174" s="255">
        <v>0</v>
      </c>
      <c r="F174" s="343">
        <v>1191869.5142774573</v>
      </c>
      <c r="G174" s="17">
        <v>0.8</v>
      </c>
      <c r="H174" s="438"/>
    </row>
    <row r="175" spans="1:8" x14ac:dyDescent="0.25">
      <c r="A175" s="14">
        <v>2026</v>
      </c>
      <c r="B175" s="15" t="s">
        <v>100</v>
      </c>
      <c r="C175" s="15" t="s">
        <v>4</v>
      </c>
      <c r="D175" s="15" t="str">
        <f t="shared" si="1"/>
        <v>DM 81/2020 - PSNMS_2026_FM</v>
      </c>
      <c r="E175" s="255">
        <v>0</v>
      </c>
      <c r="F175" s="343">
        <v>593623.65629777627</v>
      </c>
      <c r="G175" s="17">
        <v>0.8</v>
      </c>
      <c r="H175" s="438"/>
    </row>
    <row r="176" spans="1:8" x14ac:dyDescent="0.25">
      <c r="A176" s="14">
        <v>2026</v>
      </c>
      <c r="B176" s="15" t="s">
        <v>100</v>
      </c>
      <c r="C176" s="15" t="s">
        <v>3</v>
      </c>
      <c r="D176" s="15" t="str">
        <f t="shared" si="1"/>
        <v>DM 81/2020 - PSNMS_2026_AP</v>
      </c>
      <c r="E176" s="255">
        <v>0</v>
      </c>
      <c r="F176" s="343">
        <v>785284.30434787017</v>
      </c>
      <c r="G176" s="17">
        <v>0.8</v>
      </c>
      <c r="H176" s="438"/>
    </row>
    <row r="177" spans="1:8" x14ac:dyDescent="0.25">
      <c r="A177" s="14">
        <v>2027</v>
      </c>
      <c r="B177" s="15" t="s">
        <v>100</v>
      </c>
      <c r="C177" s="15" t="s">
        <v>0</v>
      </c>
      <c r="D177" s="15" t="str">
        <f t="shared" ref="D177:D181" si="4">B177&amp;"_"&amp;A177&amp;"_"&amp;C177</f>
        <v>DM 81/2020 - PSNMS_2027_PU</v>
      </c>
      <c r="E177" s="255">
        <v>0</v>
      </c>
      <c r="F177" s="436">
        <v>1384177.225576536</v>
      </c>
      <c r="G177" s="17">
        <v>0.8</v>
      </c>
      <c r="H177" s="438"/>
    </row>
    <row r="178" spans="1:8" x14ac:dyDescent="0.25">
      <c r="A178" s="14">
        <v>2027</v>
      </c>
      <c r="B178" s="15" t="s">
        <v>100</v>
      </c>
      <c r="C178" s="15" t="s">
        <v>2</v>
      </c>
      <c r="D178" s="15" t="str">
        <f t="shared" si="4"/>
        <v>DM 81/2020 - PSNMS_2027_AN</v>
      </c>
      <c r="E178" s="255">
        <v>0</v>
      </c>
      <c r="F178" s="436">
        <v>1281676.2995003602</v>
      </c>
      <c r="G178" s="17">
        <v>0.8</v>
      </c>
      <c r="H178" s="438"/>
    </row>
    <row r="179" spans="1:8" x14ac:dyDescent="0.25">
      <c r="A179" s="14">
        <v>2027</v>
      </c>
      <c r="B179" s="15" t="s">
        <v>100</v>
      </c>
      <c r="C179" s="15" t="s">
        <v>1</v>
      </c>
      <c r="D179" s="15" t="str">
        <f t="shared" si="4"/>
        <v>DM 81/2020 - PSNMS_2027_MC</v>
      </c>
      <c r="E179" s="255">
        <v>0</v>
      </c>
      <c r="F179" s="436">
        <v>1191869.5142774573</v>
      </c>
      <c r="G179" s="17">
        <v>0.8</v>
      </c>
      <c r="H179" s="438"/>
    </row>
    <row r="180" spans="1:8" x14ac:dyDescent="0.25">
      <c r="A180" s="14">
        <v>2027</v>
      </c>
      <c r="B180" s="15" t="s">
        <v>100</v>
      </c>
      <c r="C180" s="15" t="s">
        <v>4</v>
      </c>
      <c r="D180" s="15" t="str">
        <f t="shared" si="4"/>
        <v>DM 81/2020 - PSNMS_2027_FM</v>
      </c>
      <c r="E180" s="255">
        <v>0</v>
      </c>
      <c r="F180" s="436">
        <v>593623.65629777627</v>
      </c>
      <c r="G180" s="17">
        <v>0.8</v>
      </c>
      <c r="H180" s="438"/>
    </row>
    <row r="181" spans="1:8" x14ac:dyDescent="0.25">
      <c r="A181" s="14">
        <v>2027</v>
      </c>
      <c r="B181" s="15" t="s">
        <v>100</v>
      </c>
      <c r="C181" s="15" t="s">
        <v>3</v>
      </c>
      <c r="D181" s="15" t="str">
        <f t="shared" si="4"/>
        <v>DM 81/2020 - PSNMS_2027_AP</v>
      </c>
      <c r="E181" s="255">
        <v>0</v>
      </c>
      <c r="F181" s="436">
        <v>785284.30434787017</v>
      </c>
      <c r="G181" s="17">
        <v>0.8</v>
      </c>
      <c r="H181" s="438"/>
    </row>
    <row r="182" spans="1:8" x14ac:dyDescent="0.25">
      <c r="A182" s="14">
        <v>2023</v>
      </c>
      <c r="B182" s="15" t="s">
        <v>2132</v>
      </c>
      <c r="C182" s="246" t="s">
        <v>0</v>
      </c>
      <c r="D182" s="15" t="str">
        <f t="shared" ref="D182:D201" si="5">B182&amp;"_"&amp;A182&amp;"_"&amp;C182</f>
        <v>DI 256/2022 - MIMS/MEF_2023_PU</v>
      </c>
      <c r="E182" s="223">
        <v>0</v>
      </c>
      <c r="F182" s="344">
        <v>885936.78224173305</v>
      </c>
      <c r="G182" s="17">
        <v>0.8</v>
      </c>
      <c r="H182" s="438"/>
    </row>
    <row r="183" spans="1:8" x14ac:dyDescent="0.25">
      <c r="A183" s="14">
        <v>2023</v>
      </c>
      <c r="B183" s="15" t="s">
        <v>2132</v>
      </c>
      <c r="C183" s="15" t="s">
        <v>2</v>
      </c>
      <c r="D183" s="15" t="str">
        <f t="shared" si="5"/>
        <v>DI 256/2022 - MIMS/MEF_2023_AN</v>
      </c>
      <c r="E183" s="223">
        <v>0</v>
      </c>
      <c r="F183" s="344">
        <v>1182247.9617427224</v>
      </c>
      <c r="G183" s="17">
        <v>0.8</v>
      </c>
      <c r="H183" s="438"/>
    </row>
    <row r="184" spans="1:8" x14ac:dyDescent="0.25">
      <c r="A184" s="14">
        <v>2023</v>
      </c>
      <c r="B184" s="15" t="s">
        <v>2132</v>
      </c>
      <c r="C184" s="15" t="s">
        <v>1</v>
      </c>
      <c r="D184" s="15" t="str">
        <f t="shared" si="5"/>
        <v>DI 256/2022 - MIMS/MEF_2023_MC</v>
      </c>
      <c r="E184" s="223">
        <v>0</v>
      </c>
      <c r="F184" s="344">
        <v>762851.04451937263</v>
      </c>
      <c r="G184" s="17">
        <v>0.8</v>
      </c>
      <c r="H184" s="438"/>
    </row>
    <row r="185" spans="1:8" x14ac:dyDescent="0.25">
      <c r="A185" s="14">
        <v>2023</v>
      </c>
      <c r="B185" s="15" t="s">
        <v>2132</v>
      </c>
      <c r="C185" s="15" t="s">
        <v>4</v>
      </c>
      <c r="D185" s="15" t="str">
        <f t="shared" si="5"/>
        <v>DI 256/2022 - MIMS/MEF_2023_FM</v>
      </c>
      <c r="E185" s="223">
        <v>0</v>
      </c>
      <c r="F185" s="344">
        <v>379946.31193557719</v>
      </c>
      <c r="G185" s="17">
        <v>0.8</v>
      </c>
      <c r="H185" s="438"/>
    </row>
    <row r="186" spans="1:8" x14ac:dyDescent="0.25">
      <c r="A186" s="14">
        <v>2023</v>
      </c>
      <c r="B186" s="15" t="s">
        <v>2132</v>
      </c>
      <c r="C186" s="15" t="s">
        <v>3</v>
      </c>
      <c r="D186" s="15" t="str">
        <f t="shared" si="5"/>
        <v>DI 256/2022 - MIMS/MEF_2023_AP</v>
      </c>
      <c r="E186" s="223">
        <v>0</v>
      </c>
      <c r="F186" s="251">
        <v>502617.89956059464</v>
      </c>
      <c r="G186" s="17">
        <v>0.8</v>
      </c>
      <c r="H186" s="438"/>
    </row>
    <row r="187" spans="1:8" x14ac:dyDescent="0.25">
      <c r="A187" s="14">
        <v>2024</v>
      </c>
      <c r="B187" s="15" t="s">
        <v>2132</v>
      </c>
      <c r="C187" s="246" t="s">
        <v>0</v>
      </c>
      <c r="D187" s="15" t="str">
        <f t="shared" si="5"/>
        <v>DI 256/2022 - MIMS/MEF_2024_PU</v>
      </c>
      <c r="E187" s="223">
        <v>0</v>
      </c>
      <c r="F187" s="344">
        <v>926206.63597999362</v>
      </c>
      <c r="G187" s="17">
        <v>0.8</v>
      </c>
      <c r="H187" s="438"/>
    </row>
    <row r="188" spans="1:8" x14ac:dyDescent="0.25">
      <c r="A188" s="14">
        <v>2024</v>
      </c>
      <c r="B188" s="15" t="s">
        <v>2132</v>
      </c>
      <c r="C188" s="15" t="s">
        <v>2</v>
      </c>
      <c r="D188" s="15" t="str">
        <f t="shared" si="5"/>
        <v>DI 256/2022 - MIMS/MEF_2024_AN</v>
      </c>
      <c r="E188" s="223">
        <v>0</v>
      </c>
      <c r="F188" s="344">
        <v>1235986.5054583007</v>
      </c>
      <c r="G188" s="17">
        <v>0.8</v>
      </c>
      <c r="H188" s="438"/>
    </row>
    <row r="189" spans="1:8" x14ac:dyDescent="0.25">
      <c r="A189" s="14">
        <v>2024</v>
      </c>
      <c r="B189" s="15" t="s">
        <v>2132</v>
      </c>
      <c r="C189" s="15" t="s">
        <v>1</v>
      </c>
      <c r="D189" s="15" t="str">
        <f t="shared" si="5"/>
        <v>DI 256/2022 - MIMS/MEF_2024_MC</v>
      </c>
      <c r="E189" s="223">
        <v>0</v>
      </c>
      <c r="F189" s="344">
        <v>797526.091997526</v>
      </c>
      <c r="G189" s="17">
        <v>0.8</v>
      </c>
      <c r="H189" s="438"/>
    </row>
    <row r="190" spans="1:8" x14ac:dyDescent="0.25">
      <c r="A190" s="14">
        <v>2024</v>
      </c>
      <c r="B190" s="15" t="s">
        <v>2132</v>
      </c>
      <c r="C190" s="15" t="s">
        <v>4</v>
      </c>
      <c r="D190" s="15" t="str">
        <f t="shared" si="5"/>
        <v>DI 256/2022 - MIMS/MEF_2024_FM</v>
      </c>
      <c r="E190" s="223">
        <v>0</v>
      </c>
      <c r="F190" s="344">
        <v>397216.59884173982</v>
      </c>
      <c r="G190" s="17">
        <v>0.8</v>
      </c>
      <c r="H190" s="438"/>
    </row>
    <row r="191" spans="1:8" x14ac:dyDescent="0.25">
      <c r="A191" s="14">
        <v>2024</v>
      </c>
      <c r="B191" s="15" t="s">
        <v>2132</v>
      </c>
      <c r="C191" s="15" t="s">
        <v>3</v>
      </c>
      <c r="D191" s="15" t="str">
        <f t="shared" si="5"/>
        <v>DI 256/2022 - MIMS/MEF_2024_AP</v>
      </c>
      <c r="E191" s="223">
        <v>0</v>
      </c>
      <c r="F191" s="344">
        <v>525464.16772243986</v>
      </c>
      <c r="G191" s="17">
        <v>0.8</v>
      </c>
      <c r="H191" s="438"/>
    </row>
    <row r="192" spans="1:8" x14ac:dyDescent="0.25">
      <c r="A192" s="14">
        <v>2025</v>
      </c>
      <c r="B192" s="15" t="s">
        <v>2132</v>
      </c>
      <c r="C192" s="246" t="s">
        <v>0</v>
      </c>
      <c r="D192" s="15" t="str">
        <f t="shared" si="5"/>
        <v>DI 256/2022 - MIMS/MEF_2025_PU</v>
      </c>
      <c r="E192" s="223">
        <v>0</v>
      </c>
      <c r="F192" s="344">
        <v>926206.63597999362</v>
      </c>
      <c r="G192" s="17">
        <v>0.8</v>
      </c>
      <c r="H192" s="438"/>
    </row>
    <row r="193" spans="1:8" x14ac:dyDescent="0.25">
      <c r="A193" s="14">
        <v>2025</v>
      </c>
      <c r="B193" s="15" t="s">
        <v>2132</v>
      </c>
      <c r="C193" s="15" t="s">
        <v>2</v>
      </c>
      <c r="D193" s="15" t="str">
        <f t="shared" si="5"/>
        <v>DI 256/2022 - MIMS/MEF_2025_AN</v>
      </c>
      <c r="E193" s="223">
        <v>0</v>
      </c>
      <c r="F193" s="344">
        <v>1235986.5054583007</v>
      </c>
      <c r="G193" s="17">
        <v>0.8</v>
      </c>
      <c r="H193" s="438"/>
    </row>
    <row r="194" spans="1:8" x14ac:dyDescent="0.25">
      <c r="A194" s="14">
        <v>2025</v>
      </c>
      <c r="B194" s="15" t="s">
        <v>2132</v>
      </c>
      <c r="C194" s="15" t="s">
        <v>1</v>
      </c>
      <c r="D194" s="15" t="str">
        <f t="shared" si="5"/>
        <v>DI 256/2022 - MIMS/MEF_2025_MC</v>
      </c>
      <c r="E194" s="223">
        <v>0</v>
      </c>
      <c r="F194" s="344">
        <v>797526.091997526</v>
      </c>
      <c r="G194" s="17">
        <v>0.8</v>
      </c>
      <c r="H194" s="438"/>
    </row>
    <row r="195" spans="1:8" x14ac:dyDescent="0.25">
      <c r="A195" s="14">
        <v>2025</v>
      </c>
      <c r="B195" s="15" t="s">
        <v>2132</v>
      </c>
      <c r="C195" s="15" t="s">
        <v>4</v>
      </c>
      <c r="D195" s="15" t="str">
        <f t="shared" si="5"/>
        <v>DI 256/2022 - MIMS/MEF_2025_FM</v>
      </c>
      <c r="E195" s="223">
        <v>0</v>
      </c>
      <c r="F195" s="344">
        <v>397216.59884173982</v>
      </c>
      <c r="G195" s="17">
        <v>0.8</v>
      </c>
      <c r="H195" s="438"/>
    </row>
    <row r="196" spans="1:8" x14ac:dyDescent="0.25">
      <c r="A196" s="14">
        <v>2025</v>
      </c>
      <c r="B196" s="15" t="s">
        <v>2132</v>
      </c>
      <c r="C196" s="15" t="s">
        <v>3</v>
      </c>
      <c r="D196" s="15" t="str">
        <f t="shared" si="5"/>
        <v>DI 256/2022 - MIMS/MEF_2025_AP</v>
      </c>
      <c r="E196" s="223">
        <v>0</v>
      </c>
      <c r="F196" s="344">
        <v>525464.16772243986</v>
      </c>
      <c r="G196" s="17">
        <v>0.8</v>
      </c>
      <c r="H196" s="438"/>
    </row>
    <row r="197" spans="1:8" x14ac:dyDescent="0.25">
      <c r="A197" s="14">
        <v>2026</v>
      </c>
      <c r="B197" s="15" t="s">
        <v>2132</v>
      </c>
      <c r="C197" s="246" t="s">
        <v>0</v>
      </c>
      <c r="D197" s="15" t="str">
        <f t="shared" si="5"/>
        <v>DI 256/2022 - MIMS/MEF_2026_PU</v>
      </c>
      <c r="E197" s="223">
        <v>0</v>
      </c>
      <c r="F197" s="344">
        <v>926206.63597999362</v>
      </c>
      <c r="G197" s="17">
        <v>0.8</v>
      </c>
      <c r="H197" s="438"/>
    </row>
    <row r="198" spans="1:8" x14ac:dyDescent="0.25">
      <c r="A198" s="14">
        <v>2026</v>
      </c>
      <c r="B198" s="15" t="s">
        <v>2132</v>
      </c>
      <c r="C198" s="15" t="s">
        <v>2</v>
      </c>
      <c r="D198" s="15" t="str">
        <f t="shared" si="5"/>
        <v>DI 256/2022 - MIMS/MEF_2026_AN</v>
      </c>
      <c r="E198" s="223">
        <v>0</v>
      </c>
      <c r="F198" s="344">
        <v>1235986.5054583007</v>
      </c>
      <c r="G198" s="17">
        <v>0.8</v>
      </c>
      <c r="H198" s="438"/>
    </row>
    <row r="199" spans="1:8" x14ac:dyDescent="0.25">
      <c r="A199" s="14">
        <v>2026</v>
      </c>
      <c r="B199" s="15" t="s">
        <v>2132</v>
      </c>
      <c r="C199" s="15" t="s">
        <v>1</v>
      </c>
      <c r="D199" s="15" t="str">
        <f t="shared" si="5"/>
        <v>DI 256/2022 - MIMS/MEF_2026_MC</v>
      </c>
      <c r="E199" s="223">
        <v>0</v>
      </c>
      <c r="F199" s="344">
        <v>797526.091997526</v>
      </c>
      <c r="G199" s="17">
        <v>0.8</v>
      </c>
      <c r="H199" s="438"/>
    </row>
    <row r="200" spans="1:8" x14ac:dyDescent="0.25">
      <c r="A200" s="14">
        <v>2026</v>
      </c>
      <c r="B200" s="15" t="s">
        <v>2132</v>
      </c>
      <c r="C200" s="15" t="s">
        <v>4</v>
      </c>
      <c r="D200" s="15" t="str">
        <f t="shared" si="5"/>
        <v>DI 256/2022 - MIMS/MEF_2026_FM</v>
      </c>
      <c r="E200" s="223">
        <v>0</v>
      </c>
      <c r="F200" s="344">
        <v>397216.59884173982</v>
      </c>
      <c r="G200" s="17">
        <v>0.8</v>
      </c>
      <c r="H200" s="438"/>
    </row>
    <row r="201" spans="1:8" x14ac:dyDescent="0.25">
      <c r="A201" s="14">
        <v>2026</v>
      </c>
      <c r="B201" s="15" t="s">
        <v>2132</v>
      </c>
      <c r="C201" s="15" t="s">
        <v>3</v>
      </c>
      <c r="D201" s="15" t="str">
        <f t="shared" si="5"/>
        <v>DI 256/2022 - MIMS/MEF_2026_AP</v>
      </c>
      <c r="E201" s="223">
        <v>0</v>
      </c>
      <c r="F201" s="344">
        <v>525464.16772243986</v>
      </c>
      <c r="G201" s="17">
        <v>0.8</v>
      </c>
      <c r="H201" s="438"/>
    </row>
    <row r="202" spans="1:8" x14ac:dyDescent="0.25">
      <c r="A202" s="14">
        <v>2025</v>
      </c>
      <c r="B202" s="8" t="s">
        <v>2154</v>
      </c>
      <c r="C202" s="15" t="s">
        <v>2</v>
      </c>
      <c r="D202" s="15" t="str">
        <f t="shared" ref="D202" si="6">B202&amp;"_"&amp;A202&amp;"_"&amp;C202</f>
        <v>PR FESR 2021-2027 intervento 2.8.1.1_2025_AN</v>
      </c>
      <c r="E202" s="223">
        <v>0</v>
      </c>
      <c r="F202" s="344">
        <v>2292165.3717545243</v>
      </c>
      <c r="G202" s="17">
        <v>0.9</v>
      </c>
      <c r="H202" s="438"/>
    </row>
    <row r="203" spans="1:8" x14ac:dyDescent="0.25">
      <c r="A203" s="14">
        <v>2025</v>
      </c>
      <c r="B203" s="8" t="s">
        <v>2154</v>
      </c>
      <c r="C203" s="15" t="s">
        <v>1</v>
      </c>
      <c r="D203" s="15" t="str">
        <f>B203&amp;"_"&amp;A203&amp;"_"&amp;C203</f>
        <v>PR FESR 2021-2027 intervento 2.8.1.1_2025_MC</v>
      </c>
      <c r="E203" s="223">
        <v>0</v>
      </c>
      <c r="F203" s="344">
        <v>1479030.4611534583</v>
      </c>
      <c r="G203" s="17">
        <v>0.9</v>
      </c>
      <c r="H203" s="438"/>
    </row>
    <row r="204" spans="1:8" x14ac:dyDescent="0.25">
      <c r="A204" s="14">
        <v>2025</v>
      </c>
      <c r="B204" s="8" t="s">
        <v>2154</v>
      </c>
      <c r="C204" s="15" t="s">
        <v>4</v>
      </c>
      <c r="D204" s="15" t="str">
        <f>B204&amp;"_"&amp;A204&amp;"_"&amp;C204</f>
        <v>PR FESR 2021-2027 intervento 2.8.1.1_2025_FM</v>
      </c>
      <c r="E204" s="223">
        <v>0</v>
      </c>
      <c r="F204" s="344">
        <v>736647.30879366538</v>
      </c>
      <c r="G204" s="17">
        <v>0.9</v>
      </c>
      <c r="H204" s="438"/>
    </row>
    <row r="205" spans="1:8" x14ac:dyDescent="0.25">
      <c r="A205" s="14">
        <v>2025</v>
      </c>
      <c r="B205" s="8" t="s">
        <v>2154</v>
      </c>
      <c r="C205" s="15" t="s">
        <v>3</v>
      </c>
      <c r="D205" s="15" t="str">
        <f>B205&amp;"_"&amp;A205&amp;"_"&amp;C205</f>
        <v>PR FESR 2021-2027 intervento 2.8.1.1_2025_AP</v>
      </c>
      <c r="E205" s="223">
        <v>0</v>
      </c>
      <c r="F205" s="344">
        <v>974485.37183226016</v>
      </c>
      <c r="G205" s="17">
        <v>0.9</v>
      </c>
      <c r="H205" s="438"/>
    </row>
    <row r="206" spans="1:8" x14ac:dyDescent="0.25">
      <c r="A206" s="14">
        <v>2025</v>
      </c>
      <c r="B206" s="8" t="s">
        <v>2154</v>
      </c>
      <c r="C206" s="370" t="s">
        <v>0</v>
      </c>
      <c r="D206" s="15" t="str">
        <f>B206&amp;"_"&amp;A206&amp;"_"&amp;C206</f>
        <v>PR FESR 2021-2027 intervento 2.8.1.1_2025_PU</v>
      </c>
      <c r="E206" s="223">
        <v>0</v>
      </c>
      <c r="F206" s="344">
        <v>1717671.4864660916</v>
      </c>
      <c r="G206" s="17">
        <v>0.9</v>
      </c>
      <c r="H206" s="438"/>
    </row>
    <row r="207" spans="1:8" x14ac:dyDescent="0.25">
      <c r="A207" s="14">
        <v>2026</v>
      </c>
      <c r="B207" s="8" t="s">
        <v>2154</v>
      </c>
      <c r="C207" s="15" t="s">
        <v>2</v>
      </c>
      <c r="D207" s="15" t="str">
        <f t="shared" ref="D207:D242" si="7">B207&amp;"_"&amp;A207&amp;"_"&amp;C207</f>
        <v>PR FESR 2021-2027 intervento 2.8.1.1_2026_AN</v>
      </c>
      <c r="E207" s="223">
        <v>0</v>
      </c>
      <c r="F207" s="344">
        <v>1591781.5081628643</v>
      </c>
      <c r="G207" s="17">
        <v>0.9</v>
      </c>
      <c r="H207" s="438"/>
    </row>
    <row r="208" spans="1:8" x14ac:dyDescent="0.25">
      <c r="A208" s="14">
        <v>2026</v>
      </c>
      <c r="B208" s="8" t="s">
        <v>2154</v>
      </c>
      <c r="C208" s="15" t="s">
        <v>1</v>
      </c>
      <c r="D208" s="15" t="str">
        <f t="shared" si="7"/>
        <v>PR FESR 2021-2027 intervento 2.8.1.1_2026_MC</v>
      </c>
      <c r="E208" s="223">
        <v>0</v>
      </c>
      <c r="F208" s="344">
        <v>1027104.4869121239</v>
      </c>
      <c r="G208" s="17">
        <v>0.9</v>
      </c>
      <c r="H208" s="438"/>
    </row>
    <row r="209" spans="1:8" x14ac:dyDescent="0.25">
      <c r="A209" s="14">
        <v>2026</v>
      </c>
      <c r="B209" s="8" t="s">
        <v>2154</v>
      </c>
      <c r="C209" s="15" t="s">
        <v>4</v>
      </c>
      <c r="D209" s="15" t="str">
        <f t="shared" si="7"/>
        <v>PR FESR 2021-2027 intervento 2.8.1.1_2026_FM</v>
      </c>
      <c r="E209" s="223">
        <v>0</v>
      </c>
      <c r="F209" s="344">
        <v>511560.6311067121</v>
      </c>
      <c r="G209" s="17">
        <v>0.9</v>
      </c>
      <c r="H209" s="438"/>
    </row>
    <row r="210" spans="1:8" x14ac:dyDescent="0.25">
      <c r="A210" s="14">
        <v>2026</v>
      </c>
      <c r="B210" s="8" t="s">
        <v>2154</v>
      </c>
      <c r="C210" s="15" t="s">
        <v>3</v>
      </c>
      <c r="D210" s="15" t="str">
        <f t="shared" si="7"/>
        <v>PR FESR 2021-2027 intervento 2.8.1.1_2026_AP</v>
      </c>
      <c r="E210" s="223">
        <v>0</v>
      </c>
      <c r="F210" s="344">
        <v>676725.95266129181</v>
      </c>
      <c r="G210" s="17">
        <v>0.9</v>
      </c>
      <c r="H210" s="438"/>
    </row>
    <row r="211" spans="1:8" x14ac:dyDescent="0.25">
      <c r="A211" s="14">
        <v>2026</v>
      </c>
      <c r="B211" s="8" t="s">
        <v>2154</v>
      </c>
      <c r="C211" s="370" t="s">
        <v>0</v>
      </c>
      <c r="D211" s="15" t="str">
        <f t="shared" si="7"/>
        <v>PR FESR 2021-2027 intervento 2.8.1.1_2026_PU</v>
      </c>
      <c r="E211" s="223">
        <v>0</v>
      </c>
      <c r="F211" s="344">
        <v>1192827.421157008</v>
      </c>
      <c r="G211" s="17">
        <v>0.9</v>
      </c>
      <c r="H211" s="438"/>
    </row>
    <row r="212" spans="1:8" x14ac:dyDescent="0.25">
      <c r="A212" s="14">
        <v>2027</v>
      </c>
      <c r="B212" s="8" t="s">
        <v>2154</v>
      </c>
      <c r="C212" s="15" t="s">
        <v>2</v>
      </c>
      <c r="D212" s="15" t="str">
        <f t="shared" si="7"/>
        <v>PR FESR 2021-2027 intervento 2.8.1.1_2027_AN</v>
      </c>
      <c r="E212" s="223">
        <v>0</v>
      </c>
      <c r="F212" s="344">
        <v>1528110.2478363495</v>
      </c>
      <c r="G212" s="17">
        <v>0.9</v>
      </c>
      <c r="H212" s="438"/>
    </row>
    <row r="213" spans="1:8" x14ac:dyDescent="0.25">
      <c r="A213" s="14">
        <v>2027</v>
      </c>
      <c r="B213" s="8" t="s">
        <v>2154</v>
      </c>
      <c r="C213" s="15" t="s">
        <v>1</v>
      </c>
      <c r="D213" s="15" t="str">
        <f t="shared" si="7"/>
        <v>PR FESR 2021-2027 intervento 2.8.1.1_2027_MC</v>
      </c>
      <c r="E213" s="223">
        <v>0</v>
      </c>
      <c r="F213" s="344">
        <v>986020.30743563897</v>
      </c>
      <c r="G213" s="17">
        <v>0.9</v>
      </c>
      <c r="H213" s="438"/>
    </row>
    <row r="214" spans="1:8" x14ac:dyDescent="0.25">
      <c r="A214" s="14">
        <v>2027</v>
      </c>
      <c r="B214" s="8" t="s">
        <v>2154</v>
      </c>
      <c r="C214" s="15" t="s">
        <v>4</v>
      </c>
      <c r="D214" s="15" t="str">
        <f t="shared" si="7"/>
        <v>PR FESR 2021-2027 intervento 2.8.1.1_2027_FM</v>
      </c>
      <c r="E214" s="223">
        <v>0</v>
      </c>
      <c r="F214" s="344">
        <v>491098.2058624436</v>
      </c>
      <c r="G214" s="17">
        <v>0.9</v>
      </c>
      <c r="H214" s="438"/>
    </row>
    <row r="215" spans="1:8" x14ac:dyDescent="0.25">
      <c r="A215" s="14">
        <v>2027</v>
      </c>
      <c r="B215" s="8" t="s">
        <v>2154</v>
      </c>
      <c r="C215" s="15" t="s">
        <v>3</v>
      </c>
      <c r="D215" s="15" t="str">
        <f t="shared" si="7"/>
        <v>PR FESR 2021-2027 intervento 2.8.1.1_2027_AP</v>
      </c>
      <c r="E215" s="223">
        <v>0</v>
      </c>
      <c r="F215" s="344">
        <v>649656.91455484007</v>
      </c>
      <c r="G215" s="17">
        <v>0.9</v>
      </c>
      <c r="H215" s="438"/>
    </row>
    <row r="216" spans="1:8" x14ac:dyDescent="0.25">
      <c r="A216" s="14">
        <v>2027</v>
      </c>
      <c r="B216" s="8" t="s">
        <v>2154</v>
      </c>
      <c r="C216" s="370" t="s">
        <v>0</v>
      </c>
      <c r="D216" s="15" t="str">
        <f t="shared" si="7"/>
        <v>PR FESR 2021-2027 intervento 2.8.1.1_2027_PU</v>
      </c>
      <c r="E216" s="223">
        <v>0</v>
      </c>
      <c r="F216" s="344">
        <v>1145114.3243107277</v>
      </c>
      <c r="G216" s="17">
        <v>0.9</v>
      </c>
      <c r="H216" s="438"/>
    </row>
    <row r="217" spans="1:8" x14ac:dyDescent="0.25">
      <c r="A217" s="14">
        <v>2025</v>
      </c>
      <c r="B217" s="15" t="s">
        <v>2155</v>
      </c>
      <c r="C217" s="15" t="s">
        <v>2</v>
      </c>
      <c r="D217" s="15" t="str">
        <f t="shared" si="7"/>
        <v>PR FESR 2021-2027 intervento 2.8.4.1_2025_AN</v>
      </c>
      <c r="E217" s="223">
        <v>0</v>
      </c>
      <c r="F217" s="344">
        <v>636712.60326514568</v>
      </c>
      <c r="G217" s="17">
        <v>0.9</v>
      </c>
      <c r="H217" s="438"/>
    </row>
    <row r="218" spans="1:8" x14ac:dyDescent="0.25">
      <c r="A218" s="14">
        <v>2025</v>
      </c>
      <c r="B218" s="15" t="s">
        <v>2155</v>
      </c>
      <c r="C218" s="15" t="s">
        <v>1</v>
      </c>
      <c r="D218" s="15" t="str">
        <f t="shared" si="7"/>
        <v>PR FESR 2021-2027 intervento 2.8.4.1_2025_MC</v>
      </c>
      <c r="E218" s="223">
        <v>0</v>
      </c>
      <c r="F218" s="344">
        <v>410841.79476484953</v>
      </c>
      <c r="G218" s="17">
        <v>0.9</v>
      </c>
      <c r="H218" s="438"/>
    </row>
    <row r="219" spans="1:8" x14ac:dyDescent="0.25">
      <c r="A219" s="14">
        <v>2025</v>
      </c>
      <c r="B219" s="15" t="s">
        <v>2155</v>
      </c>
      <c r="C219" s="15" t="s">
        <v>4</v>
      </c>
      <c r="D219" s="15" t="str">
        <f t="shared" si="7"/>
        <v>PR FESR 2021-2027 intervento 2.8.4.1_2025_FM</v>
      </c>
      <c r="E219" s="223">
        <v>0</v>
      </c>
      <c r="F219" s="344">
        <v>204624.25244268484</v>
      </c>
      <c r="G219" s="17">
        <v>0.9</v>
      </c>
      <c r="H219" s="438"/>
    </row>
    <row r="220" spans="1:8" x14ac:dyDescent="0.25">
      <c r="A220" s="14">
        <v>2025</v>
      </c>
      <c r="B220" s="15" t="s">
        <v>2155</v>
      </c>
      <c r="C220" s="15" t="s">
        <v>3</v>
      </c>
      <c r="D220" s="15" t="str">
        <f t="shared" si="7"/>
        <v>PR FESR 2021-2027 intervento 2.8.4.1_2025_AP</v>
      </c>
      <c r="E220" s="223">
        <v>0</v>
      </c>
      <c r="F220" s="344">
        <v>270690.38106451673</v>
      </c>
      <c r="G220" s="17">
        <v>0.9</v>
      </c>
      <c r="H220" s="438"/>
    </row>
    <row r="221" spans="1:8" x14ac:dyDescent="0.25">
      <c r="A221" s="14">
        <v>2025</v>
      </c>
      <c r="B221" s="15" t="s">
        <v>2155</v>
      </c>
      <c r="C221" s="370" t="s">
        <v>0</v>
      </c>
      <c r="D221" s="15" t="str">
        <f t="shared" si="7"/>
        <v>PR FESR 2021-2027 intervento 2.8.4.1_2025_PU</v>
      </c>
      <c r="E221" s="223">
        <v>0</v>
      </c>
      <c r="F221" s="344">
        <v>477130.96846280317</v>
      </c>
      <c r="G221" s="17">
        <v>0.9</v>
      </c>
      <c r="H221" s="438"/>
    </row>
    <row r="222" spans="1:8" x14ac:dyDescent="0.25">
      <c r="A222" s="14">
        <v>2026</v>
      </c>
      <c r="B222" s="15" t="s">
        <v>2155</v>
      </c>
      <c r="C222" s="15" t="s">
        <v>2</v>
      </c>
      <c r="D222" s="15" t="str">
        <f t="shared" si="7"/>
        <v>PR FESR 2021-2027 intervento 2.8.4.1_2026_AN</v>
      </c>
      <c r="E222" s="223">
        <v>0</v>
      </c>
      <c r="F222" s="344">
        <v>127342.52065302913</v>
      </c>
      <c r="G222" s="17">
        <v>0.9</v>
      </c>
      <c r="H222" s="438"/>
    </row>
    <row r="223" spans="1:8" x14ac:dyDescent="0.25">
      <c r="A223" s="14">
        <v>2026</v>
      </c>
      <c r="B223" s="15" t="s">
        <v>2155</v>
      </c>
      <c r="C223" s="15" t="s">
        <v>1</v>
      </c>
      <c r="D223" s="15" t="str">
        <f t="shared" si="7"/>
        <v>PR FESR 2021-2027 intervento 2.8.4.1_2026_MC</v>
      </c>
      <c r="E223" s="223">
        <v>0</v>
      </c>
      <c r="F223" s="344">
        <v>82168.358952969909</v>
      </c>
      <c r="G223" s="17">
        <v>0.9</v>
      </c>
      <c r="H223" s="438"/>
    </row>
    <row r="224" spans="1:8" x14ac:dyDescent="0.25">
      <c r="A224" s="14">
        <v>2026</v>
      </c>
      <c r="B224" s="15" t="s">
        <v>2155</v>
      </c>
      <c r="C224" s="15" t="s">
        <v>4</v>
      </c>
      <c r="D224" s="15" t="str">
        <f t="shared" si="7"/>
        <v>PR FESR 2021-2027 intervento 2.8.4.1_2026_FM</v>
      </c>
      <c r="E224" s="223">
        <v>0</v>
      </c>
      <c r="F224" s="344">
        <v>40924.850488536969</v>
      </c>
      <c r="G224" s="17">
        <v>0.9</v>
      </c>
      <c r="H224" s="438"/>
    </row>
    <row r="225" spans="1:8" x14ac:dyDescent="0.25">
      <c r="A225" s="14">
        <v>2026</v>
      </c>
      <c r="B225" s="15" t="s">
        <v>2155</v>
      </c>
      <c r="C225" s="15" t="s">
        <v>3</v>
      </c>
      <c r="D225" s="15" t="str">
        <f t="shared" si="7"/>
        <v>PR FESR 2021-2027 intervento 2.8.4.1_2026_AP</v>
      </c>
      <c r="E225" s="223">
        <v>0</v>
      </c>
      <c r="F225" s="344">
        <v>54138.076212903339</v>
      </c>
      <c r="G225" s="17">
        <v>0.9</v>
      </c>
      <c r="H225" s="438"/>
    </row>
    <row r="226" spans="1:8" x14ac:dyDescent="0.25">
      <c r="A226" s="14">
        <v>2026</v>
      </c>
      <c r="B226" s="15" t="s">
        <v>2155</v>
      </c>
      <c r="C226" s="370" t="s">
        <v>0</v>
      </c>
      <c r="D226" s="15" t="str">
        <f t="shared" si="7"/>
        <v>PR FESR 2021-2027 intervento 2.8.4.1_2026_PU</v>
      </c>
      <c r="E226" s="223">
        <v>0</v>
      </c>
      <c r="F226" s="344">
        <v>95426.193692560642</v>
      </c>
      <c r="G226" s="17">
        <v>0.9</v>
      </c>
      <c r="H226" s="438"/>
    </row>
    <row r="227" spans="1:8" x14ac:dyDescent="0.25">
      <c r="A227" s="14">
        <v>2027</v>
      </c>
      <c r="B227" s="15" t="s">
        <v>2155</v>
      </c>
      <c r="C227" s="15" t="s">
        <v>2</v>
      </c>
      <c r="D227" s="15" t="str">
        <f t="shared" ref="D227:D241" si="8">B227&amp;"_"&amp;A227&amp;"_"&amp;C227</f>
        <v>PR FESR 2021-2027 intervento 2.8.4.1_2027_AN</v>
      </c>
      <c r="E227" s="223">
        <v>0</v>
      </c>
      <c r="F227" s="344">
        <v>636712.60326514568</v>
      </c>
      <c r="G227" s="17">
        <v>0.9</v>
      </c>
      <c r="H227" s="438"/>
    </row>
    <row r="228" spans="1:8" x14ac:dyDescent="0.25">
      <c r="A228" s="14">
        <v>2027</v>
      </c>
      <c r="B228" s="15" t="s">
        <v>2155</v>
      </c>
      <c r="C228" s="15" t="s">
        <v>1</v>
      </c>
      <c r="D228" s="15" t="str">
        <f t="shared" si="8"/>
        <v>PR FESR 2021-2027 intervento 2.8.4.1_2027_MC</v>
      </c>
      <c r="E228" s="223">
        <v>0</v>
      </c>
      <c r="F228" s="344">
        <v>410841.79476484953</v>
      </c>
      <c r="G228" s="17">
        <v>0.9</v>
      </c>
      <c r="H228" s="438"/>
    </row>
    <row r="229" spans="1:8" x14ac:dyDescent="0.25">
      <c r="A229" s="14">
        <v>2027</v>
      </c>
      <c r="B229" s="15" t="s">
        <v>2155</v>
      </c>
      <c r="C229" s="15" t="s">
        <v>4</v>
      </c>
      <c r="D229" s="15" t="str">
        <f t="shared" si="8"/>
        <v>PR FESR 2021-2027 intervento 2.8.4.1_2027_FM</v>
      </c>
      <c r="E229" s="223">
        <v>0</v>
      </c>
      <c r="F229" s="344">
        <v>204624.25244268484</v>
      </c>
      <c r="G229" s="17">
        <v>0.9</v>
      </c>
      <c r="H229" s="438"/>
    </row>
    <row r="230" spans="1:8" x14ac:dyDescent="0.25">
      <c r="A230" s="14">
        <v>2027</v>
      </c>
      <c r="B230" s="15" t="s">
        <v>2155</v>
      </c>
      <c r="C230" s="15" t="s">
        <v>3</v>
      </c>
      <c r="D230" s="15" t="str">
        <f t="shared" si="8"/>
        <v>PR FESR 2021-2027 intervento 2.8.4.1_2027_AP</v>
      </c>
      <c r="E230" s="223">
        <v>0</v>
      </c>
      <c r="F230" s="344">
        <v>270690.38106451673</v>
      </c>
      <c r="G230" s="17">
        <v>0.9</v>
      </c>
      <c r="H230" s="438"/>
    </row>
    <row r="231" spans="1:8" x14ac:dyDescent="0.25">
      <c r="A231" s="14">
        <v>2027</v>
      </c>
      <c r="B231" s="15" t="s">
        <v>2155</v>
      </c>
      <c r="C231" s="370" t="s">
        <v>0</v>
      </c>
      <c r="D231" s="15" t="str">
        <f t="shared" si="8"/>
        <v>PR FESR 2021-2027 intervento 2.8.4.1_2027_PU</v>
      </c>
      <c r="E231" s="223">
        <v>0</v>
      </c>
      <c r="F231" s="344">
        <v>477130.96846280317</v>
      </c>
      <c r="G231" s="17">
        <v>0.9</v>
      </c>
      <c r="H231" s="438"/>
    </row>
    <row r="232" spans="1:8" x14ac:dyDescent="0.25">
      <c r="A232" s="14">
        <v>2028</v>
      </c>
      <c r="B232" s="246" t="s">
        <v>102</v>
      </c>
      <c r="C232" s="246" t="s">
        <v>0</v>
      </c>
      <c r="D232" s="15" t="str">
        <f t="shared" si="8"/>
        <v>DM 223/2020 - MIT_2028_PU</v>
      </c>
      <c r="E232" s="255">
        <v>0</v>
      </c>
      <c r="F232" s="343">
        <v>73289.289999999994</v>
      </c>
      <c r="G232" s="17">
        <v>0.8</v>
      </c>
      <c r="H232" s="438"/>
    </row>
    <row r="233" spans="1:8" x14ac:dyDescent="0.25">
      <c r="A233" s="14">
        <v>2028</v>
      </c>
      <c r="B233" s="15" t="s">
        <v>102</v>
      </c>
      <c r="C233" s="15" t="s">
        <v>2</v>
      </c>
      <c r="D233" s="15" t="str">
        <f t="shared" si="8"/>
        <v>DM 223/2020 - MIT_2028_AN</v>
      </c>
      <c r="E233" s="255">
        <v>0</v>
      </c>
      <c r="F233" s="343">
        <v>149265.44</v>
      </c>
      <c r="G233" s="17">
        <v>0.8</v>
      </c>
      <c r="H233" s="438"/>
    </row>
    <row r="234" spans="1:8" x14ac:dyDescent="0.25">
      <c r="A234" s="14">
        <v>2028</v>
      </c>
      <c r="B234" s="15" t="s">
        <v>102</v>
      </c>
      <c r="C234" s="15" t="s">
        <v>1</v>
      </c>
      <c r="D234" s="15" t="str">
        <f t="shared" si="8"/>
        <v>DM 223/2020 - MIT_2028_MC</v>
      </c>
      <c r="E234" s="255">
        <v>0</v>
      </c>
      <c r="F234" s="343">
        <v>332102.40999999997</v>
      </c>
      <c r="G234" s="17">
        <v>0.8</v>
      </c>
      <c r="H234" s="438"/>
    </row>
    <row r="235" spans="1:8" x14ac:dyDescent="0.25">
      <c r="A235" s="14">
        <v>2028</v>
      </c>
      <c r="B235" s="15" t="s">
        <v>102</v>
      </c>
      <c r="C235" s="15" t="s">
        <v>4</v>
      </c>
      <c r="D235" s="15" t="str">
        <f t="shared" si="8"/>
        <v>DM 223/2020 - MIT_2028_FM</v>
      </c>
      <c r="E235" s="255">
        <v>0</v>
      </c>
      <c r="F235" s="343">
        <v>70643.5</v>
      </c>
      <c r="G235" s="17">
        <v>0.8</v>
      </c>
      <c r="H235" s="438"/>
    </row>
    <row r="236" spans="1:8" x14ac:dyDescent="0.25">
      <c r="A236" s="14">
        <v>2028</v>
      </c>
      <c r="B236" s="15" t="s">
        <v>102</v>
      </c>
      <c r="C236" s="15" t="s">
        <v>3</v>
      </c>
      <c r="D236" s="15" t="str">
        <f t="shared" si="8"/>
        <v>DM 223/2020 - MIT_2028_AP</v>
      </c>
      <c r="E236" s="255">
        <v>0</v>
      </c>
      <c r="F236" s="343">
        <v>194870.05</v>
      </c>
      <c r="G236" s="17">
        <v>0.8</v>
      </c>
      <c r="H236" s="438"/>
    </row>
    <row r="237" spans="1:8" x14ac:dyDescent="0.25">
      <c r="A237" s="14">
        <v>2028</v>
      </c>
      <c r="B237" s="15" t="s">
        <v>100</v>
      </c>
      <c r="C237" s="15" t="s">
        <v>0</v>
      </c>
      <c r="D237" s="15" t="str">
        <f t="shared" si="8"/>
        <v>DM 81/2020 - PSNMS_2028_PU</v>
      </c>
      <c r="E237" s="255">
        <v>0</v>
      </c>
      <c r="F237" s="436">
        <v>1384177.225576536</v>
      </c>
      <c r="G237" s="17">
        <v>0.8</v>
      </c>
      <c r="H237" s="439">
        <v>1730221.54</v>
      </c>
    </row>
    <row r="238" spans="1:8" x14ac:dyDescent="0.25">
      <c r="A238" s="14">
        <v>2028</v>
      </c>
      <c r="B238" s="15" t="s">
        <v>100</v>
      </c>
      <c r="C238" s="15" t="s">
        <v>2</v>
      </c>
      <c r="D238" s="15" t="str">
        <f t="shared" si="8"/>
        <v>DM 81/2020 - PSNMS_2028_AN</v>
      </c>
      <c r="E238" s="255">
        <v>0</v>
      </c>
      <c r="F238" s="436">
        <v>1281676.2995003602</v>
      </c>
      <c r="G238" s="17">
        <v>0.8</v>
      </c>
      <c r="H238" s="439">
        <v>1602095.38</v>
      </c>
    </row>
    <row r="239" spans="1:8" x14ac:dyDescent="0.25">
      <c r="A239" s="14">
        <v>2028</v>
      </c>
      <c r="B239" s="15" t="s">
        <v>100</v>
      </c>
      <c r="C239" s="15" t="s">
        <v>1</v>
      </c>
      <c r="D239" s="15" t="str">
        <f t="shared" si="8"/>
        <v>DM 81/2020 - PSNMS_2028_MC</v>
      </c>
      <c r="E239" s="255">
        <v>0</v>
      </c>
      <c r="F239" s="436">
        <v>1191869.5142774573</v>
      </c>
      <c r="G239" s="17">
        <v>0.8</v>
      </c>
      <c r="H239" s="439">
        <v>1489836.89</v>
      </c>
    </row>
    <row r="240" spans="1:8" x14ac:dyDescent="0.25">
      <c r="A240" s="14">
        <v>2028</v>
      </c>
      <c r="B240" s="15" t="s">
        <v>100</v>
      </c>
      <c r="C240" s="15" t="s">
        <v>4</v>
      </c>
      <c r="D240" s="15" t="str">
        <f t="shared" si="8"/>
        <v>DM 81/2020 - PSNMS_2028_FM</v>
      </c>
      <c r="E240" s="255">
        <v>0</v>
      </c>
      <c r="F240" s="436">
        <v>593623.65629777627</v>
      </c>
      <c r="G240" s="17">
        <v>0.8</v>
      </c>
      <c r="H240" s="439">
        <v>742029.58</v>
      </c>
    </row>
    <row r="241" spans="1:8" x14ac:dyDescent="0.25">
      <c r="A241" s="14">
        <v>2028</v>
      </c>
      <c r="B241" s="15" t="s">
        <v>100</v>
      </c>
      <c r="C241" s="15" t="s">
        <v>3</v>
      </c>
      <c r="D241" s="15" t="str">
        <f t="shared" si="8"/>
        <v>DM 81/2020 - PSNMS_2028_AP</v>
      </c>
      <c r="E241" s="255">
        <v>0</v>
      </c>
      <c r="F241" s="436">
        <v>785284.30434787017</v>
      </c>
      <c r="G241" s="17">
        <v>0.8</v>
      </c>
      <c r="H241" s="440">
        <v>981605.36</v>
      </c>
    </row>
    <row r="242" spans="1:8" x14ac:dyDescent="0.25">
      <c r="A242" s="14"/>
      <c r="B242" s="15"/>
      <c r="C242" s="15"/>
      <c r="D242" s="15" t="str">
        <f t="shared" si="7"/>
        <v>__</v>
      </c>
      <c r="E242" s="223">
        <v>0</v>
      </c>
      <c r="F242" s="16"/>
      <c r="G242" s="17"/>
      <c r="H242" s="438"/>
    </row>
  </sheetData>
  <autoFilter ref="A1:G206" xr:uid="{00000000-0009-0000-0000-000015000000}"/>
  <dataValidations count="1">
    <dataValidation type="list" allowBlank="1" showInputMessage="1" showErrorMessage="1" sqref="B212 B217:B242 B2:B201" xr:uid="{00000000-0002-0000-1500-000000000000}">
      <formula1>$J$2:$J$16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2021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2020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MIT_2020_FM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414861.4567543813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223_2019'!F10</f>
        <v>483256.35985884088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898117.81661322224</v>
      </c>
      <c r="G10" s="271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88.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1258" priority="93" operator="greaterThan">
      <formula>#REF!</formula>
    </cfRule>
  </conditionalFormatting>
  <conditionalFormatting sqref="M15:M29">
    <cfRule type="containsText" dxfId="1257" priority="32" operator="containsText" text="COMPILARE">
      <formula>NOT(ISERROR(SEARCH("COMPILARE",M15)))</formula>
    </cfRule>
  </conditionalFormatting>
  <conditionalFormatting sqref="V15:DY29">
    <cfRule type="cellIs" dxfId="1256" priority="83" operator="equal">
      <formula>3</formula>
    </cfRule>
    <cfRule type="cellIs" dxfId="1255" priority="84" operator="equal">
      <formula>2</formula>
    </cfRule>
    <cfRule type="cellIs" dxfId="1254" priority="85" operator="equal">
      <formula>1</formula>
    </cfRule>
  </conditionalFormatting>
  <conditionalFormatting sqref="V31:DY40">
    <cfRule type="cellIs" dxfId="1253" priority="80" operator="equal">
      <formula>3</formula>
    </cfRule>
    <cfRule type="cellIs" dxfId="1252" priority="81" operator="equal">
      <formula>2</formula>
    </cfRule>
    <cfRule type="cellIs" dxfId="1251" priority="82" operator="equal">
      <formula>1</formula>
    </cfRule>
  </conditionalFormatting>
  <conditionalFormatting sqref="N15">
    <cfRule type="containsText" dxfId="1250" priority="31" operator="containsText" text="COMPILARE">
      <formula>NOT(ISERROR(SEARCH("COMPILARE",N15)))</formula>
    </cfRule>
  </conditionalFormatting>
  <conditionalFormatting sqref="N16">
    <cfRule type="containsText" dxfId="1249" priority="30" operator="containsText" text="COMPILARE">
      <formula>NOT(ISERROR(SEARCH("COMPILARE",N16)))</formula>
    </cfRule>
  </conditionalFormatting>
  <conditionalFormatting sqref="N17">
    <cfRule type="containsText" dxfId="1248" priority="29" operator="containsText" text="COMPILARE">
      <formula>NOT(ISERROR(SEARCH("COMPILARE",N17)))</formula>
    </cfRule>
  </conditionalFormatting>
  <conditionalFormatting sqref="N18">
    <cfRule type="containsText" dxfId="1247" priority="28" operator="containsText" text="COMPILARE">
      <formula>NOT(ISERROR(SEARCH("COMPILARE",N18)))</formula>
    </cfRule>
  </conditionalFormatting>
  <conditionalFormatting sqref="N19">
    <cfRule type="containsText" dxfId="1246" priority="27" operator="containsText" text="COMPILARE">
      <formula>NOT(ISERROR(SEARCH("COMPILARE",N19)))</formula>
    </cfRule>
  </conditionalFormatting>
  <conditionalFormatting sqref="N20">
    <cfRule type="containsText" dxfId="1245" priority="26" operator="containsText" text="COMPILARE">
      <formula>NOT(ISERROR(SEARCH("COMPILARE",N20)))</formula>
    </cfRule>
  </conditionalFormatting>
  <conditionalFormatting sqref="N21">
    <cfRule type="containsText" dxfId="1244" priority="25" operator="containsText" text="COMPILARE">
      <formula>NOT(ISERROR(SEARCH("COMPILARE",N21)))</formula>
    </cfRule>
  </conditionalFormatting>
  <conditionalFormatting sqref="N22">
    <cfRule type="containsText" dxfId="1243" priority="24" operator="containsText" text="COMPILARE">
      <formula>NOT(ISERROR(SEARCH("COMPILARE",N22)))</formula>
    </cfRule>
  </conditionalFormatting>
  <conditionalFormatting sqref="N23">
    <cfRule type="containsText" dxfId="1242" priority="23" operator="containsText" text="COMPILARE">
      <formula>NOT(ISERROR(SEARCH("COMPILARE",N23)))</formula>
    </cfRule>
  </conditionalFormatting>
  <conditionalFormatting sqref="N24">
    <cfRule type="containsText" dxfId="1241" priority="22" operator="containsText" text="COMPILARE">
      <formula>NOT(ISERROR(SEARCH("COMPILARE",N24)))</formula>
    </cfRule>
  </conditionalFormatting>
  <conditionalFormatting sqref="N25">
    <cfRule type="containsText" dxfId="1240" priority="21" operator="containsText" text="COMPILARE">
      <formula>NOT(ISERROR(SEARCH("COMPILARE",N25)))</formula>
    </cfRule>
  </conditionalFormatting>
  <conditionalFormatting sqref="N26">
    <cfRule type="containsText" dxfId="1239" priority="20" operator="containsText" text="COMPILARE">
      <formula>NOT(ISERROR(SEARCH("COMPILARE",N26)))</formula>
    </cfRule>
  </conditionalFormatting>
  <conditionalFormatting sqref="N27">
    <cfRule type="containsText" dxfId="1238" priority="19" operator="containsText" text="COMPILARE">
      <formula>NOT(ISERROR(SEARCH("COMPILARE",N27)))</formula>
    </cfRule>
  </conditionalFormatting>
  <conditionalFormatting sqref="N28">
    <cfRule type="containsText" dxfId="1237" priority="18" operator="containsText" text="COMPILARE">
      <formula>NOT(ISERROR(SEARCH("COMPILARE",N28)))</formula>
    </cfRule>
  </conditionalFormatting>
  <conditionalFormatting sqref="N29">
    <cfRule type="containsText" dxfId="1236" priority="17" operator="containsText" text="COMPILARE">
      <formula>NOT(ISERROR(SEARCH("COMPILARE",N29)))</formula>
    </cfRule>
  </conditionalFormatting>
  <conditionalFormatting sqref="J16:J17">
    <cfRule type="cellIs" dxfId="1235" priority="16" operator="equal">
      <formula>$O$14="Metano"</formula>
    </cfRule>
  </conditionalFormatting>
  <conditionalFormatting sqref="A15:L15">
    <cfRule type="expression" dxfId="1234" priority="15">
      <formula>$P$15=1</formula>
    </cfRule>
  </conditionalFormatting>
  <conditionalFormatting sqref="A16:L16">
    <cfRule type="expression" dxfId="1233" priority="14">
      <formula>$P$16=1</formula>
    </cfRule>
  </conditionalFormatting>
  <conditionalFormatting sqref="A17:L17">
    <cfRule type="expression" dxfId="1232" priority="13">
      <formula>$P$17=1</formula>
    </cfRule>
  </conditionalFormatting>
  <conditionalFormatting sqref="A18:L18">
    <cfRule type="expression" dxfId="1231" priority="12">
      <formula>$P$18=1</formula>
    </cfRule>
  </conditionalFormatting>
  <conditionalFormatting sqref="A19:L19">
    <cfRule type="expression" dxfId="1230" priority="11">
      <formula>$P$19=1</formula>
    </cfRule>
  </conditionalFormatting>
  <conditionalFormatting sqref="A20:L20">
    <cfRule type="expression" dxfId="1229" priority="10">
      <formula>$P$20=1</formula>
    </cfRule>
  </conditionalFormatting>
  <conditionalFormatting sqref="A21:L21">
    <cfRule type="expression" dxfId="1228" priority="9">
      <formula>$P$21=1</formula>
    </cfRule>
  </conditionalFormatting>
  <conditionalFormatting sqref="A22:L22">
    <cfRule type="expression" dxfId="1227" priority="8">
      <formula>$P$22=1</formula>
    </cfRule>
  </conditionalFormatting>
  <conditionalFormatting sqref="A23:L23">
    <cfRule type="expression" dxfId="1226" priority="7">
      <formula>$P$23=1</formula>
    </cfRule>
  </conditionalFormatting>
  <conditionalFormatting sqref="A24:L24">
    <cfRule type="expression" dxfId="1225" priority="6">
      <formula>$P$24=1</formula>
    </cfRule>
  </conditionalFormatting>
  <conditionalFormatting sqref="A25:L25">
    <cfRule type="expression" dxfId="1224" priority="5">
      <formula>$P$25=1</formula>
    </cfRule>
  </conditionalFormatting>
  <conditionalFormatting sqref="A26:L26">
    <cfRule type="expression" dxfId="1223" priority="4">
      <formula>$P$26=1</formula>
    </cfRule>
  </conditionalFormatting>
  <conditionalFormatting sqref="A27:L27">
    <cfRule type="expression" dxfId="1222" priority="3">
      <formula>$P$27=1</formula>
    </cfRule>
  </conditionalFormatting>
  <conditionalFormatting sqref="A28:L28">
    <cfRule type="expression" dxfId="1221" priority="2">
      <formula>$P$28=1</formula>
    </cfRule>
  </conditionalFormatting>
  <conditionalFormatting sqref="A29:L29">
    <cfRule type="expression" dxfId="1220" priority="1">
      <formula>$P$29=1</formula>
    </cfRule>
  </conditionalFormatting>
  <dataValidations count="11">
    <dataValidation type="list" allowBlank="1" showInputMessage="1" showErrorMessage="1" sqref="C31:C40 F31:G40 I15:K29 J31:J40 O31:P40 O15:P29 B15:B29" xr:uid="{00000000-0002-0000-0300-000000000000}">
      <formula1>"0,1"</formula1>
    </dataValidation>
    <dataValidation type="list" allowBlank="1" showInputMessage="1" showErrorMessage="1" sqref="V15:DY29 V31:DY40" xr:uid="{00000000-0002-0000-03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3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300-000003000000}"/>
    <dataValidation allowBlank="1" showInputMessage="1" showErrorMessage="1" prompt="Importo totale dell'itero intervento proposto (totale per riga, netto IVA)" sqref="L31:L40" xr:uid="{00000000-0002-0000-0300-000004000000}"/>
    <dataValidation type="list" allowBlank="1" showInputMessage="1" showErrorMessage="1" prompt="Se l'intervento è allocato su più annualità indicare quali nel campo &quot;Note particolari&quot;" sqref="K31:K40" xr:uid="{00000000-0002-0000-03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300-000006000000}"/>
    <dataValidation type="list" errorStyle="information" allowBlank="1" showInputMessage="1" showErrorMessage="1" sqref="C15:C29" xr:uid="{00000000-0002-0000-0300-000007000000}">
      <formula1>"0,1"</formula1>
    </dataValidation>
    <dataValidation type="list" allowBlank="1" showInputMessage="1" showErrorMessage="1" sqref="H15:H29" xr:uid="{00000000-0002-0000-03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3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655630F1-6E5B-4B3E-BEE2-848CC0791089}">
      <formula1>44865</formula1>
    </dataValidation>
  </dataValidations>
  <hyperlinks>
    <hyperlink ref="H5" location="QUADRO!A1" display="torna al QUADRO iniziale degli investimenti" xr:uid="{219B31D7-312E-4296-A2F9-602ED7BECE7D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3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3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3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3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3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3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3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3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3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23"/>
  <dimension ref="A1:L214"/>
  <sheetViews>
    <sheetView workbookViewId="0">
      <selection activeCell="E11" sqref="E11"/>
    </sheetView>
  </sheetViews>
  <sheetFormatPr defaultRowHeight="15" x14ac:dyDescent="0.25"/>
  <cols>
    <col min="1" max="1" width="61.42578125" customWidth="1"/>
    <col min="2" max="2" width="1.7109375" customWidth="1"/>
    <col min="4" max="4" width="1.5703125" customWidth="1"/>
    <col min="5" max="5" width="9.42578125" style="5" customWidth="1"/>
    <col min="6" max="6" width="1.5703125" customWidth="1"/>
    <col min="7" max="7" width="4.5703125" customWidth="1"/>
    <col min="8" max="12" width="28.5703125" customWidth="1"/>
  </cols>
  <sheetData>
    <row r="1" spans="1:12" ht="30.75" customHeight="1" x14ac:dyDescent="0.25">
      <c r="A1" s="2" t="s">
        <v>58</v>
      </c>
      <c r="C1" s="2" t="s">
        <v>5</v>
      </c>
      <c r="E1" s="2" t="s">
        <v>37</v>
      </c>
      <c r="H1" t="s">
        <v>104</v>
      </c>
      <c r="I1" t="s">
        <v>104</v>
      </c>
      <c r="J1" t="s">
        <v>104</v>
      </c>
      <c r="K1" t="s">
        <v>104</v>
      </c>
      <c r="L1" t="s">
        <v>104</v>
      </c>
    </row>
    <row r="2" spans="1:12" ht="30.75" customHeight="1" x14ac:dyDescent="0.25">
      <c r="A2" s="2" t="s">
        <v>59</v>
      </c>
      <c r="C2" s="2"/>
      <c r="E2" s="2"/>
      <c r="H2" t="s">
        <v>2</v>
      </c>
      <c r="I2" t="s">
        <v>3</v>
      </c>
      <c r="J2" t="s">
        <v>4</v>
      </c>
      <c r="K2" t="s">
        <v>1</v>
      </c>
      <c r="L2" t="s">
        <v>0</v>
      </c>
    </row>
    <row r="3" spans="1:12" ht="23.25" customHeight="1" x14ac:dyDescent="0.25">
      <c r="A3" s="3" t="str">
        <f>IFERROR(HLOOKUP('DM 223_2018'!$B$3,Aziende!$H$2:$L$13,$G3,FALSE),"-")</f>
        <v>Autolinee CIUCCARELLI ELMORE &amp; ITALO snc</v>
      </c>
      <c r="C3" s="3" t="s">
        <v>2</v>
      </c>
      <c r="E3" s="8">
        <v>2018</v>
      </c>
      <c r="G3" s="5">
        <v>2</v>
      </c>
      <c r="H3" t="s">
        <v>57</v>
      </c>
      <c r="I3" t="s">
        <v>70</v>
      </c>
      <c r="J3" t="s">
        <v>77</v>
      </c>
      <c r="K3" t="s">
        <v>84</v>
      </c>
      <c r="L3" t="s">
        <v>90</v>
      </c>
    </row>
    <row r="4" spans="1:12" ht="23.25" customHeight="1" x14ac:dyDescent="0.25">
      <c r="A4" s="3" t="str">
        <f>IFERROR(HLOOKUP('DM 223_2018'!$B$3,Aziende!$H$2:$L$13,$G4,FALSE),"-")</f>
        <v>AUTOLINEE VIRGILIO srl</v>
      </c>
      <c r="C4" s="3" t="s">
        <v>3</v>
      </c>
      <c r="E4" s="8">
        <v>2019</v>
      </c>
      <c r="G4" s="5">
        <v>3</v>
      </c>
      <c r="H4" t="s">
        <v>52</v>
      </c>
      <c r="I4" t="s">
        <v>71</v>
      </c>
      <c r="J4" t="s">
        <v>78</v>
      </c>
      <c r="K4" t="s">
        <v>85</v>
      </c>
      <c r="L4" t="s">
        <v>91</v>
      </c>
    </row>
    <row r="5" spans="1:12" ht="23.25" customHeight="1" x14ac:dyDescent="0.25">
      <c r="A5" s="3" t="str">
        <f>IFERROR(HLOOKUP('DM 223_2018'!$B$3,Aziende!$H$2:$L$13,$G5,FALSE),"-")</f>
        <v>AUTOSERVIZI PIERGALLINI RENZO &amp; C. s.n.c.</v>
      </c>
      <c r="C5" s="3" t="s">
        <v>4</v>
      </c>
      <c r="E5" s="8">
        <v>2020</v>
      </c>
      <c r="G5" s="5">
        <v>4</v>
      </c>
      <c r="H5" t="s">
        <v>54</v>
      </c>
      <c r="I5" t="s">
        <v>72</v>
      </c>
      <c r="J5" t="s">
        <v>79</v>
      </c>
      <c r="K5" t="s">
        <v>86</v>
      </c>
      <c r="L5" t="s">
        <v>92</v>
      </c>
    </row>
    <row r="6" spans="1:12" ht="23.25" customHeight="1" x14ac:dyDescent="0.25">
      <c r="A6" s="3" t="str">
        <f>IFERROR(HLOOKUP('DM 223_2018'!$B$3,Aziende!$H$2:$L$13,$G6,FALSE),"-")</f>
        <v>AUTOSERVIZI PORTESI S.R.L.</v>
      </c>
      <c r="C6" s="3" t="s">
        <v>1</v>
      </c>
      <c r="E6" s="8">
        <v>2021</v>
      </c>
      <c r="G6" s="5">
        <v>5</v>
      </c>
      <c r="H6" t="s">
        <v>69</v>
      </c>
      <c r="I6" t="s">
        <v>73</v>
      </c>
      <c r="J6" t="s">
        <v>80</v>
      </c>
      <c r="K6" t="s">
        <v>2026</v>
      </c>
      <c r="L6" t="s">
        <v>93</v>
      </c>
    </row>
    <row r="7" spans="1:12" ht="23.25" customHeight="1" x14ac:dyDescent="0.25">
      <c r="A7" s="3" t="str">
        <f>IFERROR(HLOOKUP('DM 223_2018'!$B$3,Aziende!$H$2:$L$13,$G7,FALSE),"-")</f>
        <v>S.A.M. S.R.L. (Serv. Automobilistico Montegranaro)</v>
      </c>
      <c r="C7" s="3" t="s">
        <v>0</v>
      </c>
      <c r="E7" s="8">
        <v>2022</v>
      </c>
      <c r="G7" s="5">
        <v>6</v>
      </c>
      <c r="H7" t="s">
        <v>60</v>
      </c>
      <c r="I7" t="s">
        <v>74</v>
      </c>
      <c r="J7" t="s">
        <v>81</v>
      </c>
      <c r="K7" t="s">
        <v>80</v>
      </c>
      <c r="L7" t="s">
        <v>94</v>
      </c>
    </row>
    <row r="8" spans="1:12" ht="23.25" customHeight="1" x14ac:dyDescent="0.25">
      <c r="A8" s="3" t="str">
        <f>IFERROR(HLOOKUP('DM 223_2018'!$B$3,Aziende!$H$2:$L$13,$G8,FALSE),"-")</f>
        <v>S.T.E.A.T. S.P.A.</v>
      </c>
      <c r="C8" s="3" t="s">
        <v>6</v>
      </c>
      <c r="E8" s="14">
        <v>2023</v>
      </c>
      <c r="G8" s="5">
        <v>7</v>
      </c>
      <c r="H8" t="s">
        <v>65</v>
      </c>
      <c r="I8" t="s">
        <v>75</v>
      </c>
      <c r="J8" t="s">
        <v>82</v>
      </c>
      <c r="K8" t="s">
        <v>2027</v>
      </c>
      <c r="L8" t="s">
        <v>67</v>
      </c>
    </row>
    <row r="9" spans="1:12" ht="23.25" customHeight="1" x14ac:dyDescent="0.25">
      <c r="A9" s="3" t="str">
        <f>IFERROR(HLOOKUP('DM 223_2018'!$B$3,Aziende!$H$2:$L$13,$G9,FALSE),"-")</f>
        <v>SENESI FILIPPO</v>
      </c>
      <c r="E9" s="14">
        <v>2024</v>
      </c>
      <c r="G9" s="5">
        <v>8</v>
      </c>
      <c r="H9" t="s">
        <v>53</v>
      </c>
      <c r="I9" t="s">
        <v>76</v>
      </c>
      <c r="J9" t="s">
        <v>83</v>
      </c>
      <c r="K9" t="s">
        <v>87</v>
      </c>
      <c r="L9" t="s">
        <v>56</v>
      </c>
    </row>
    <row r="10" spans="1:12" ht="23.25" customHeight="1" x14ac:dyDescent="0.25">
      <c r="A10" s="3" t="str">
        <f>IFERROR(HLOOKUP('DM 223_2018'!$B$3,Aziende!$H$2:$L$13,$G10,FALSE),"-")</f>
        <v>-</v>
      </c>
      <c r="E10" s="14" t="s">
        <v>2192</v>
      </c>
      <c r="G10" s="5">
        <v>9</v>
      </c>
      <c r="H10" t="s">
        <v>56</v>
      </c>
      <c r="I10" s="28" t="s">
        <v>68</v>
      </c>
      <c r="J10" s="28" t="s">
        <v>68</v>
      </c>
      <c r="K10" t="s">
        <v>66</v>
      </c>
      <c r="L10" t="s">
        <v>95</v>
      </c>
    </row>
    <row r="11" spans="1:12" ht="23.25" customHeight="1" x14ac:dyDescent="0.25">
      <c r="A11" s="3" t="str">
        <f>IFERROR(HLOOKUP('DM 223_2018'!$B$3,Aziende!$H$2:$L$13,$G11,FALSE),"-")</f>
        <v>-</v>
      </c>
      <c r="E11" s="14">
        <v>2025</v>
      </c>
      <c r="G11" s="5">
        <v>10</v>
      </c>
      <c r="H11" t="s">
        <v>66</v>
      </c>
      <c r="I11" s="28" t="s">
        <v>68</v>
      </c>
      <c r="J11" s="28" t="s">
        <v>68</v>
      </c>
      <c r="K11" t="s">
        <v>88</v>
      </c>
      <c r="L11" s="28" t="s">
        <v>68</v>
      </c>
    </row>
    <row r="12" spans="1:12" ht="23.25" customHeight="1" x14ac:dyDescent="0.25">
      <c r="A12" s="3" t="str">
        <f>IFERROR(HLOOKUP('DM 223_2018'!$B$3,Aziende!$H$2:$L$13,$G12,FALSE),"-")</f>
        <v>-</v>
      </c>
      <c r="E12" s="14">
        <v>2026</v>
      </c>
      <c r="G12" s="5">
        <v>11</v>
      </c>
      <c r="H12" t="s">
        <v>55</v>
      </c>
      <c r="I12" s="28" t="s">
        <v>68</v>
      </c>
      <c r="J12" s="28" t="s">
        <v>68</v>
      </c>
      <c r="K12" t="s">
        <v>89</v>
      </c>
      <c r="L12" s="28" t="s">
        <v>68</v>
      </c>
    </row>
    <row r="13" spans="1:12" ht="23.25" customHeight="1" x14ac:dyDescent="0.25">
      <c r="A13" s="3" t="str">
        <f>IFERROR(HLOOKUP('DM 223_2018'!$B$3,Aziende!$H$2:$L$13,$G13,FALSE),"-")</f>
        <v>-</v>
      </c>
      <c r="E13" s="14">
        <v>2027</v>
      </c>
      <c r="G13" s="5">
        <v>12</v>
      </c>
      <c r="H13" t="s">
        <v>2028</v>
      </c>
      <c r="I13" s="28" t="s">
        <v>68</v>
      </c>
      <c r="J13" s="28" t="s">
        <v>68</v>
      </c>
      <c r="K13" s="28" t="s">
        <v>68</v>
      </c>
      <c r="L13" s="28" t="s">
        <v>68</v>
      </c>
    </row>
    <row r="14" spans="1:12" x14ac:dyDescent="0.25">
      <c r="A14" s="1"/>
      <c r="E14" s="14">
        <v>2028</v>
      </c>
    </row>
    <row r="15" spans="1:12" x14ac:dyDescent="0.25">
      <c r="A15" s="1"/>
    </row>
    <row r="16" spans="1:12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4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</sheetData>
  <sortState xmlns:xlrd2="http://schemas.microsoft.com/office/spreadsheetml/2017/richdata2" ref="A2:A44">
    <sortCondition ref="A2"/>
  </sortState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24"/>
  <dimension ref="A1:N70"/>
  <sheetViews>
    <sheetView topLeftCell="F46" workbookViewId="0">
      <selection activeCell="L16" sqref="L16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285156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4" width="11.5703125" style="27" bestFit="1" customWidth="1"/>
    <col min="15" max="16384" width="9.140625" style="27"/>
  </cols>
  <sheetData>
    <row r="1" spans="1:14" ht="15" customHeight="1" thickBot="1" x14ac:dyDescent="0.3">
      <c r="A1" s="547" t="s">
        <v>105</v>
      </c>
      <c r="B1" s="548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90000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>+D2</f>
        <v>90000</v>
      </c>
      <c r="L2" s="27" t="s">
        <v>45</v>
      </c>
      <c r="M2" s="334">
        <v>90000</v>
      </c>
      <c r="N2" s="334">
        <f t="shared" ref="N2:N7" si="1">K2+15000</f>
        <v>105000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130000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5" si="2">+D3</f>
        <v>130000</v>
      </c>
      <c r="L3" s="27" t="s">
        <v>45</v>
      </c>
      <c r="M3" s="334">
        <v>130000</v>
      </c>
      <c r="N3" s="334">
        <f t="shared" si="1"/>
        <v>145000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2"/>
        <v>200000</v>
      </c>
      <c r="L4" s="27" t="s">
        <v>45</v>
      </c>
      <c r="M4" s="334">
        <v>200000</v>
      </c>
      <c r="N4" s="334">
        <f t="shared" si="1"/>
        <v>215000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160000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2"/>
        <v>160000</v>
      </c>
      <c r="L5" s="27" t="s">
        <v>45</v>
      </c>
      <c r="M5" s="334">
        <v>160000</v>
      </c>
      <c r="N5" s="334">
        <f t="shared" si="1"/>
        <v>175000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2"/>
        <v>240000</v>
      </c>
      <c r="L6" s="27" t="s">
        <v>45</v>
      </c>
      <c r="M6" s="334">
        <v>240000</v>
      </c>
      <c r="N6" s="334">
        <f t="shared" si="1"/>
        <v>255000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2"/>
        <v>180000</v>
      </c>
      <c r="L7" s="27" t="s">
        <v>45</v>
      </c>
      <c r="M7" s="334">
        <v>180000</v>
      </c>
      <c r="N7" s="334">
        <f t="shared" si="1"/>
        <v>195000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2"/>
        <v>250000</v>
      </c>
      <c r="L8" s="27" t="s">
        <v>45</v>
      </c>
      <c r="M8" s="334">
        <v>250000</v>
      </c>
      <c r="N8" s="334">
        <f>K8+25000</f>
        <v>275000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2"/>
        <v>240000</v>
      </c>
      <c r="L9" s="27" t="s">
        <v>45</v>
      </c>
      <c r="M9" s="334">
        <v>240000</v>
      </c>
      <c r="N9" s="334">
        <f>K9+25000</f>
        <v>265000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2"/>
        <v>280000</v>
      </c>
      <c r="L10" s="27" t="s">
        <v>45</v>
      </c>
      <c r="M10" s="334">
        <v>280000</v>
      </c>
      <c r="N10" s="334">
        <f>K10+25000</f>
        <v>305000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2"/>
        <v>260000</v>
      </c>
      <c r="L11" s="27" t="s">
        <v>45</v>
      </c>
      <c r="M11" s="334">
        <v>260000</v>
      </c>
      <c r="N11" s="334">
        <f>K11+25000</f>
        <v>285000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2"/>
        <v>400000</v>
      </c>
      <c r="L12" s="27" t="s">
        <v>45</v>
      </c>
      <c r="M12" s="334">
        <v>400000</v>
      </c>
      <c r="N12" s="334">
        <f>K12+25000</f>
        <v>425000</v>
      </c>
    </row>
    <row r="13" spans="1:14" ht="15.75" thickBot="1" x14ac:dyDescent="0.3">
      <c r="A13" s="51" t="s">
        <v>114</v>
      </c>
      <c r="B13" s="57" t="s">
        <v>115</v>
      </c>
      <c r="C13" s="53">
        <v>0.8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2"/>
        <v>330000</v>
      </c>
      <c r="L13" s="27" t="s">
        <v>176</v>
      </c>
      <c r="M13" s="334">
        <v>330000</v>
      </c>
      <c r="N13" s="334">
        <v>330000</v>
      </c>
    </row>
    <row r="14" spans="1:14" ht="15.75" thickBot="1" x14ac:dyDescent="0.3">
      <c r="A14" s="51" t="s">
        <v>116</v>
      </c>
      <c r="B14" s="57" t="s">
        <v>117</v>
      </c>
      <c r="C14" s="53">
        <v>0.8</v>
      </c>
      <c r="D14" s="54">
        <v>170000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2"/>
        <v>170000</v>
      </c>
      <c r="L14" s="27" t="s">
        <v>176</v>
      </c>
      <c r="M14" s="334">
        <v>170000</v>
      </c>
      <c r="N14" s="334">
        <v>170000</v>
      </c>
    </row>
    <row r="15" spans="1:14" ht="15.75" thickBot="1" x14ac:dyDescent="0.3">
      <c r="A15" s="51" t="s">
        <v>118</v>
      </c>
      <c r="B15" s="57" t="s">
        <v>119</v>
      </c>
      <c r="C15" s="53">
        <v>0.8</v>
      </c>
      <c r="D15" s="54">
        <v>260000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2"/>
        <v>260000</v>
      </c>
      <c r="L15" s="27" t="s">
        <v>176</v>
      </c>
      <c r="M15" s="334">
        <v>260000</v>
      </c>
      <c r="N15" s="334">
        <v>260000</v>
      </c>
    </row>
    <row r="16" spans="1:14" ht="15.75" thickBot="1" x14ac:dyDescent="0.3">
      <c r="A16" s="51" t="s">
        <v>120</v>
      </c>
      <c r="B16" s="57" t="s">
        <v>121</v>
      </c>
      <c r="C16" s="53">
        <v>0.8</v>
      </c>
      <c r="D16" s="54">
        <v>360000</v>
      </c>
      <c r="E16" s="49"/>
      <c r="F16" s="27" t="s">
        <v>99</v>
      </c>
      <c r="G16" s="26">
        <v>6.31</v>
      </c>
      <c r="H16" s="26">
        <v>8.3000000000000007</v>
      </c>
      <c r="I16" s="27" t="s">
        <v>176</v>
      </c>
      <c r="J16" s="55" t="str">
        <f t="shared" si="0"/>
        <v>Mezzi elettrici da 6,31 mt. fino a 8,30 mt. pianale interamente ribassato_Urbano_Elettrico</v>
      </c>
      <c r="K16" s="56">
        <f t="shared" si="2"/>
        <v>360000</v>
      </c>
      <c r="L16" s="27" t="s">
        <v>176</v>
      </c>
      <c r="M16" s="334">
        <v>360000</v>
      </c>
      <c r="N16" s="334">
        <v>360000</v>
      </c>
    </row>
    <row r="17" spans="1:14" ht="15.75" thickBot="1" x14ac:dyDescent="0.3">
      <c r="A17" s="51" t="s">
        <v>122</v>
      </c>
      <c r="B17" s="57" t="s">
        <v>123</v>
      </c>
      <c r="C17" s="53">
        <v>0.8</v>
      </c>
      <c r="D17" s="54">
        <v>500000</v>
      </c>
      <c r="E17" s="49"/>
      <c r="F17" s="27" t="s">
        <v>99</v>
      </c>
      <c r="G17" s="26">
        <v>8.31</v>
      </c>
      <c r="H17" s="26">
        <v>10</v>
      </c>
      <c r="I17" s="27" t="s">
        <v>176</v>
      </c>
      <c r="J17" s="55" t="str">
        <f t="shared" si="0"/>
        <v>Mezzi elettrici da 8,31 mt. a 10 mt. pianale interamente ribassato_Urbano_Elettrico</v>
      </c>
      <c r="K17" s="56">
        <f t="shared" si="2"/>
        <v>500000</v>
      </c>
      <c r="L17" s="27" t="s">
        <v>176</v>
      </c>
      <c r="M17" s="334">
        <v>500000</v>
      </c>
      <c r="N17" s="334">
        <v>500000</v>
      </c>
    </row>
    <row r="18" spans="1:14" ht="15.75" thickBot="1" x14ac:dyDescent="0.3">
      <c r="A18" s="51" t="s">
        <v>124</v>
      </c>
      <c r="B18" s="57" t="s">
        <v>125</v>
      </c>
      <c r="C18" s="53">
        <v>0.8</v>
      </c>
      <c r="D18" s="54">
        <v>600000</v>
      </c>
      <c r="E18" s="49"/>
      <c r="F18" s="27" t="s">
        <v>99</v>
      </c>
      <c r="G18" s="26">
        <v>10.01</v>
      </c>
      <c r="H18" s="26">
        <v>12</v>
      </c>
      <c r="I18" s="27" t="s">
        <v>176</v>
      </c>
      <c r="J18" s="55" t="str">
        <f t="shared" si="0"/>
        <v>Mezzi elettrici da 10,01 mt. a 12,00 mt._Urbano_Elettrico</v>
      </c>
      <c r="K18" s="56">
        <f t="shared" si="2"/>
        <v>600000</v>
      </c>
      <c r="L18" s="27" t="s">
        <v>176</v>
      </c>
      <c r="M18" s="334">
        <v>600000</v>
      </c>
      <c r="N18" s="334">
        <v>600000</v>
      </c>
    </row>
    <row r="19" spans="1:14" ht="15.75" thickBot="1" x14ac:dyDescent="0.3">
      <c r="A19" s="51" t="s">
        <v>126</v>
      </c>
      <c r="B19" s="57" t="s">
        <v>127</v>
      </c>
      <c r="C19" s="53">
        <v>0.8</v>
      </c>
      <c r="D19" s="54">
        <v>670000</v>
      </c>
      <c r="E19" s="49"/>
      <c r="F19" s="27" t="s">
        <v>99</v>
      </c>
      <c r="G19" s="26">
        <v>12.01</v>
      </c>
      <c r="H19" s="26">
        <v>14.5</v>
      </c>
      <c r="I19" s="27" t="s">
        <v>176</v>
      </c>
      <c r="J19" s="55" t="str">
        <f t="shared" si="0"/>
        <v>Mezzi elettrici da 12,01 mt. a 14,50 mt._Urbano_Elettrico</v>
      </c>
      <c r="K19" s="56">
        <f t="shared" si="2"/>
        <v>670000</v>
      </c>
      <c r="L19" s="27" t="s">
        <v>176</v>
      </c>
      <c r="M19" s="334">
        <v>670000</v>
      </c>
      <c r="N19" s="334">
        <v>670000</v>
      </c>
    </row>
    <row r="20" spans="1:14" ht="15.75" thickBot="1" x14ac:dyDescent="0.3">
      <c r="A20" s="51" t="s">
        <v>128</v>
      </c>
      <c r="B20" s="57" t="s">
        <v>129</v>
      </c>
      <c r="C20" s="53">
        <v>0.8</v>
      </c>
      <c r="D20" s="54">
        <v>830000</v>
      </c>
      <c r="E20" s="49"/>
      <c r="F20" s="27" t="s">
        <v>99</v>
      </c>
      <c r="G20" s="26">
        <v>13.61</v>
      </c>
      <c r="H20" s="26">
        <v>18</v>
      </c>
      <c r="I20" s="27" t="s">
        <v>176</v>
      </c>
      <c r="J20" s="55" t="str">
        <f t="shared" si="0"/>
        <v>Mezzi elettrici autosnodati da 13,61 m a 18,00 m_Urbano_Elettrico</v>
      </c>
      <c r="K20" s="56">
        <f>+D20</f>
        <v>830000</v>
      </c>
      <c r="L20" s="27" t="s">
        <v>176</v>
      </c>
      <c r="M20" s="334">
        <v>830000</v>
      </c>
      <c r="N20" s="334">
        <v>830000</v>
      </c>
    </row>
    <row r="21" spans="1:14" ht="15.75" thickBot="1" x14ac:dyDescent="0.3">
      <c r="A21" s="252" t="s">
        <v>2029</v>
      </c>
      <c r="B21" s="253" t="s">
        <v>2030</v>
      </c>
      <c r="C21" s="53">
        <v>0.8</v>
      </c>
      <c r="D21" s="54">
        <v>750000</v>
      </c>
      <c r="E21" s="49"/>
      <c r="F21" s="27" t="s">
        <v>99</v>
      </c>
      <c r="G21" s="26">
        <v>12.01</v>
      </c>
      <c r="I21" s="27" t="s">
        <v>224</v>
      </c>
      <c r="J21" s="55" t="str">
        <f t="shared" si="0"/>
        <v>Mezzi a idrogeno  da 12,01 mt.  _Urbano_Idrogeno</v>
      </c>
      <c r="K21" s="56">
        <f>+D21</f>
        <v>750000</v>
      </c>
      <c r="L21" s="27" t="s">
        <v>224</v>
      </c>
      <c r="M21" s="334">
        <v>750000</v>
      </c>
      <c r="N21" s="334">
        <v>750000</v>
      </c>
    </row>
    <row r="22" spans="1:14" ht="15.75" thickBot="1" x14ac:dyDescent="0.3">
      <c r="A22" s="51" t="s">
        <v>130</v>
      </c>
      <c r="B22" s="58" t="s">
        <v>131</v>
      </c>
      <c r="C22" s="53">
        <v>0.8</v>
      </c>
      <c r="D22" s="54">
        <v>140000</v>
      </c>
      <c r="E22" s="49"/>
      <c r="F22" s="27" t="s">
        <v>99</v>
      </c>
      <c r="G22" s="26">
        <v>0</v>
      </c>
      <c r="H22" s="26">
        <v>6.3</v>
      </c>
      <c r="I22" s="27" t="s">
        <v>177</v>
      </c>
      <c r="J22" s="55" t="str">
        <f t="shared" si="0"/>
        <v>Mezzi ibridi fino a 6,30 mt._Urbano_Ibridi</v>
      </c>
      <c r="K22" s="56">
        <f t="shared" si="2"/>
        <v>140000</v>
      </c>
      <c r="L22" s="27" t="s">
        <v>177</v>
      </c>
      <c r="M22" s="334">
        <v>140000</v>
      </c>
      <c r="N22" s="334">
        <v>140000</v>
      </c>
    </row>
    <row r="23" spans="1:14" ht="15.75" thickBot="1" x14ac:dyDescent="0.3">
      <c r="A23" s="51" t="s">
        <v>132</v>
      </c>
      <c r="B23" s="58" t="s">
        <v>133</v>
      </c>
      <c r="C23" s="53">
        <v>0.8</v>
      </c>
      <c r="D23" s="54">
        <v>250000</v>
      </c>
      <c r="E23" s="49"/>
      <c r="F23" s="27" t="s">
        <v>99</v>
      </c>
      <c r="G23" s="26">
        <v>6.31</v>
      </c>
      <c r="H23" s="26">
        <v>10</v>
      </c>
      <c r="I23" s="27" t="s">
        <v>177</v>
      </c>
      <c r="J23" s="55" t="str">
        <f t="shared" si="0"/>
        <v>Mezzi ibridi da 6,31 a 10 mt._Urbano_Ibridi</v>
      </c>
      <c r="K23" s="56">
        <f t="shared" si="2"/>
        <v>250000</v>
      </c>
      <c r="L23" s="27" t="s">
        <v>177</v>
      </c>
      <c r="M23" s="334">
        <v>250000</v>
      </c>
      <c r="N23" s="334">
        <v>250000</v>
      </c>
    </row>
    <row r="24" spans="1:14" ht="15.75" thickBot="1" x14ac:dyDescent="0.3">
      <c r="A24" s="51" t="s">
        <v>134</v>
      </c>
      <c r="B24" s="58" t="s">
        <v>135</v>
      </c>
      <c r="C24" s="53">
        <v>0.8</v>
      </c>
      <c r="D24" s="54">
        <v>335000</v>
      </c>
      <c r="E24" s="49"/>
      <c r="F24" s="27" t="s">
        <v>99</v>
      </c>
      <c r="G24" s="26">
        <v>10.01</v>
      </c>
      <c r="H24" s="26">
        <v>13.6</v>
      </c>
      <c r="I24" s="27" t="s">
        <v>177</v>
      </c>
      <c r="J24" s="55" t="str">
        <f t="shared" si="0"/>
        <v>Mezzi ibridi da 10,01 m a 13,60 m_Urbano_Ibridi</v>
      </c>
      <c r="K24" s="56">
        <f t="shared" si="2"/>
        <v>335000</v>
      </c>
      <c r="L24" s="27" t="s">
        <v>177</v>
      </c>
      <c r="M24" s="334">
        <v>335000</v>
      </c>
      <c r="N24" s="334">
        <v>335000</v>
      </c>
    </row>
    <row r="25" spans="1:14" ht="15.75" thickBot="1" x14ac:dyDescent="0.3">
      <c r="A25" s="51" t="s">
        <v>136</v>
      </c>
      <c r="B25" s="58" t="s">
        <v>137</v>
      </c>
      <c r="C25" s="53">
        <v>0.8</v>
      </c>
      <c r="D25" s="54">
        <v>520000</v>
      </c>
      <c r="E25" s="49"/>
      <c r="F25" s="27" t="s">
        <v>99</v>
      </c>
      <c r="G25" s="26">
        <v>13.61</v>
      </c>
      <c r="H25" s="26">
        <v>18</v>
      </c>
      <c r="I25" s="27" t="s">
        <v>177</v>
      </c>
      <c r="J25" s="55" t="str">
        <f t="shared" si="0"/>
        <v>Mezzi ibridi autosnodati da 13,61 a 18,00 m_Urbano_Ibridi</v>
      </c>
      <c r="K25" s="56">
        <f t="shared" si="2"/>
        <v>520000</v>
      </c>
      <c r="L25" s="27" t="s">
        <v>177</v>
      </c>
      <c r="M25" s="334">
        <v>520000</v>
      </c>
      <c r="N25" s="334">
        <v>520000</v>
      </c>
    </row>
    <row r="26" spans="1:14" ht="30.75" thickBot="1" x14ac:dyDescent="0.3">
      <c r="A26" s="51">
        <v>12</v>
      </c>
      <c r="B26" s="59" t="s">
        <v>138</v>
      </c>
      <c r="C26" s="53">
        <v>0.8</v>
      </c>
      <c r="D26" s="54">
        <v>150000</v>
      </c>
      <c r="E26" s="49"/>
      <c r="F26" s="27" t="s">
        <v>99</v>
      </c>
      <c r="G26" s="26">
        <v>6.3</v>
      </c>
      <c r="H26" s="26">
        <v>7.69</v>
      </c>
      <c r="I26" s="27" t="s">
        <v>46</v>
      </c>
      <c r="J26" s="55" t="str">
        <f t="shared" si="0"/>
        <v>Mezzi di lunghezza da 6,30 mt. a 7,69 mt.  alimentazione a metano con motore anteriore_Urbano_Metano</v>
      </c>
      <c r="K26" s="56">
        <f t="shared" si="2"/>
        <v>150000</v>
      </c>
      <c r="L26" s="27" t="s">
        <v>46</v>
      </c>
      <c r="M26" s="334">
        <f t="shared" ref="M26:M35" si="3">K26+15000</f>
        <v>165000</v>
      </c>
      <c r="N26" s="334">
        <f>K26+15000</f>
        <v>165000</v>
      </c>
    </row>
    <row r="27" spans="1:14" ht="30.75" thickBot="1" x14ac:dyDescent="0.3">
      <c r="A27" s="51" t="s">
        <v>34</v>
      </c>
      <c r="B27" s="59" t="s">
        <v>35</v>
      </c>
      <c r="C27" s="53">
        <v>0.8</v>
      </c>
      <c r="D27" s="54">
        <v>220000</v>
      </c>
      <c r="E27" s="49"/>
      <c r="F27" s="27" t="s">
        <v>99</v>
      </c>
      <c r="G27" s="26">
        <v>7.7</v>
      </c>
      <c r="H27" s="26">
        <v>8.3000000000000007</v>
      </c>
      <c r="I27" s="27" t="s">
        <v>46</v>
      </c>
      <c r="J27" s="55" t="str">
        <f t="shared" si="0"/>
        <v>Mezzi di lunghezza da 7,70 mt. a 8,30 mt. alimentazione a metano con motore posteriore_Urbano_Metano</v>
      </c>
      <c r="K27" s="56">
        <f t="shared" si="2"/>
        <v>220000</v>
      </c>
      <c r="L27" s="27" t="s">
        <v>46</v>
      </c>
      <c r="M27" s="334">
        <f t="shared" si="3"/>
        <v>235000</v>
      </c>
      <c r="N27" s="334">
        <f>K27+15000</f>
        <v>235000</v>
      </c>
    </row>
    <row r="28" spans="1:14" ht="30.75" thickBot="1" x14ac:dyDescent="0.3">
      <c r="A28" s="51" t="s">
        <v>32</v>
      </c>
      <c r="B28" s="59" t="s">
        <v>33</v>
      </c>
      <c r="C28" s="53">
        <v>0.8</v>
      </c>
      <c r="D28" s="54">
        <v>180000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anteriore_Urbano_Metano</v>
      </c>
      <c r="K28" s="56">
        <f t="shared" si="2"/>
        <v>180000</v>
      </c>
      <c r="L28" s="27" t="s">
        <v>46</v>
      </c>
      <c r="M28" s="334">
        <f t="shared" si="3"/>
        <v>195000</v>
      </c>
      <c r="N28" s="334">
        <f>K28+15000</f>
        <v>195000</v>
      </c>
    </row>
    <row r="29" spans="1:14" ht="30.75" thickBot="1" x14ac:dyDescent="0.3">
      <c r="A29" s="51">
        <v>14</v>
      </c>
      <c r="B29" s="59" t="s">
        <v>139</v>
      </c>
      <c r="C29" s="53">
        <v>0.8</v>
      </c>
      <c r="D29" s="54">
        <v>190000</v>
      </c>
      <c r="E29" s="49"/>
      <c r="F29" s="27" t="s">
        <v>99</v>
      </c>
      <c r="G29" s="26">
        <v>8.31</v>
      </c>
      <c r="H29" s="26">
        <v>10</v>
      </c>
      <c r="I29" s="27" t="s">
        <v>46</v>
      </c>
      <c r="J29" s="55" t="str">
        <f t="shared" si="0"/>
        <v>Mezzi di lunghezza da 8,31 mt a 10,00 mt. alimentazione a metano con motore anteriore_Urbano_Metano</v>
      </c>
      <c r="K29" s="56">
        <f t="shared" si="2"/>
        <v>190000</v>
      </c>
      <c r="L29" s="27" t="s">
        <v>46</v>
      </c>
      <c r="M29" s="334">
        <f t="shared" si="3"/>
        <v>205000</v>
      </c>
      <c r="N29" s="334">
        <f>K29+15000</f>
        <v>205000</v>
      </c>
    </row>
    <row r="30" spans="1:14" ht="30.75" thickBot="1" x14ac:dyDescent="0.3">
      <c r="A30" s="51" t="s">
        <v>140</v>
      </c>
      <c r="B30" s="59" t="s">
        <v>141</v>
      </c>
      <c r="C30" s="53">
        <v>0.8</v>
      </c>
      <c r="D30" s="54">
        <v>250000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posteriore_Urbano_Metano</v>
      </c>
      <c r="K30" s="56">
        <f t="shared" si="2"/>
        <v>250000</v>
      </c>
      <c r="L30" s="27" t="s">
        <v>46</v>
      </c>
      <c r="M30" s="334">
        <f t="shared" si="3"/>
        <v>265000</v>
      </c>
      <c r="N30" s="334">
        <f>K30+15000</f>
        <v>265000</v>
      </c>
    </row>
    <row r="31" spans="1:14" ht="30.75" thickBot="1" x14ac:dyDescent="0.3">
      <c r="A31" s="51">
        <v>15</v>
      </c>
      <c r="B31" s="59" t="s">
        <v>142</v>
      </c>
      <c r="C31" s="53">
        <v>0.8</v>
      </c>
      <c r="D31" s="54">
        <v>270000</v>
      </c>
      <c r="E31" s="49"/>
      <c r="F31" s="27" t="s">
        <v>99</v>
      </c>
      <c r="G31" s="26">
        <v>10.01</v>
      </c>
      <c r="H31" s="26">
        <v>18</v>
      </c>
      <c r="I31" s="27" t="s">
        <v>46</v>
      </c>
      <c r="J31" s="55" t="str">
        <f t="shared" si="0"/>
        <v>Mezzi di lunghezza da 10,01 mt. a 11,00 mt.   alimentazione a metano pianale ribassato _Urbano_Metano</v>
      </c>
      <c r="K31" s="56">
        <f t="shared" si="2"/>
        <v>270000</v>
      </c>
      <c r="L31" s="27" t="s">
        <v>46</v>
      </c>
      <c r="M31" s="334">
        <f t="shared" si="3"/>
        <v>285000</v>
      </c>
      <c r="N31" s="334">
        <f>K31+25000</f>
        <v>295000</v>
      </c>
    </row>
    <row r="32" spans="1:14" ht="30.75" thickBot="1" x14ac:dyDescent="0.3">
      <c r="A32" s="51">
        <v>16</v>
      </c>
      <c r="B32" s="59" t="s">
        <v>143</v>
      </c>
      <c r="C32" s="53">
        <v>0.8</v>
      </c>
      <c r="D32" s="54">
        <v>300000</v>
      </c>
      <c r="E32" s="49"/>
      <c r="F32" s="27" t="s">
        <v>99</v>
      </c>
      <c r="G32" s="26">
        <v>11.01</v>
      </c>
      <c r="H32" s="26">
        <v>12</v>
      </c>
      <c r="I32" s="27" t="s">
        <v>46</v>
      </c>
      <c r="J32" s="55" t="str">
        <f t="shared" si="0"/>
        <v>Mezzi di lunghezza da 11,01 mt. a 12,00 mt. alimentazione a metano pianale ribassato_Urbano_Metano</v>
      </c>
      <c r="K32" s="56">
        <f t="shared" si="2"/>
        <v>300000</v>
      </c>
      <c r="L32" s="27" t="s">
        <v>46</v>
      </c>
      <c r="M32" s="334">
        <f t="shared" si="3"/>
        <v>315000</v>
      </c>
      <c r="N32" s="334">
        <f>K32+25000</f>
        <v>325000</v>
      </c>
    </row>
    <row r="33" spans="1:14" ht="30.75" thickBot="1" x14ac:dyDescent="0.3">
      <c r="A33" s="51" t="s">
        <v>144</v>
      </c>
      <c r="B33" s="59" t="s">
        <v>145</v>
      </c>
      <c r="C33" s="53">
        <v>0.8</v>
      </c>
      <c r="D33" s="54">
        <v>320000</v>
      </c>
      <c r="E33" s="49"/>
      <c r="F33" s="27" t="s">
        <v>99</v>
      </c>
      <c r="G33" s="26">
        <v>12.01</v>
      </c>
      <c r="H33" s="26">
        <v>12.6</v>
      </c>
      <c r="I33" s="27" t="s">
        <v>46</v>
      </c>
      <c r="J33" s="55" t="str">
        <f t="shared" si="0"/>
        <v>Mezzi di lunghezza da 12,01 a 12,60 mt. alimentazione a metano pianale ribassato_Urbano_Metano</v>
      </c>
      <c r="K33" s="56">
        <f t="shared" si="2"/>
        <v>320000</v>
      </c>
      <c r="L33" s="27" t="s">
        <v>46</v>
      </c>
      <c r="M33" s="334">
        <f t="shared" si="3"/>
        <v>335000</v>
      </c>
      <c r="N33" s="334">
        <f>K33+25000</f>
        <v>345000</v>
      </c>
    </row>
    <row r="34" spans="1:14" ht="30.75" thickBot="1" x14ac:dyDescent="0.3">
      <c r="A34" s="51" t="s">
        <v>146</v>
      </c>
      <c r="B34" s="59" t="s">
        <v>147</v>
      </c>
      <c r="C34" s="53">
        <v>0.8</v>
      </c>
      <c r="D34" s="54">
        <v>340000</v>
      </c>
      <c r="E34" s="49"/>
      <c r="F34" s="27" t="s">
        <v>99</v>
      </c>
      <c r="G34" s="26">
        <v>12.61</v>
      </c>
      <c r="H34" s="26">
        <v>14</v>
      </c>
      <c r="I34" s="27" t="s">
        <v>46</v>
      </c>
      <c r="J34" s="55" t="str">
        <f t="shared" si="0"/>
        <v>Mezzi di lunghezza da 12,61 a 14,00 mt. alimentazione a metano pianale ribassato (3 assi)_Urbano_Metano</v>
      </c>
      <c r="K34" s="56">
        <f t="shared" si="2"/>
        <v>340000</v>
      </c>
      <c r="L34" s="27" t="s">
        <v>46</v>
      </c>
      <c r="M34" s="334">
        <f t="shared" si="3"/>
        <v>355000</v>
      </c>
      <c r="N34" s="334">
        <f>K34+25000</f>
        <v>365000</v>
      </c>
    </row>
    <row r="35" spans="1:14" ht="15.75" thickBot="1" x14ac:dyDescent="0.3">
      <c r="A35" s="51">
        <v>17</v>
      </c>
      <c r="B35" s="59" t="s">
        <v>148</v>
      </c>
      <c r="C35" s="53">
        <v>0.8</v>
      </c>
      <c r="D35" s="54">
        <v>430000</v>
      </c>
      <c r="E35" s="49"/>
      <c r="F35" s="27" t="s">
        <v>99</v>
      </c>
      <c r="G35" s="26">
        <v>0</v>
      </c>
      <c r="H35" s="26">
        <v>18</v>
      </c>
      <c r="I35" s="27" t="s">
        <v>46</v>
      </c>
      <c r="J35" s="55" t="str">
        <f t="shared" si="0"/>
        <v>Mezzi autosnodati di lunghezza circa 18,00 mt. alimentazione a metano_Urbano_Metano</v>
      </c>
      <c r="K35" s="56">
        <f t="shared" si="2"/>
        <v>430000</v>
      </c>
      <c r="L35" s="27" t="s">
        <v>46</v>
      </c>
      <c r="M35" s="334">
        <f t="shared" si="3"/>
        <v>445000</v>
      </c>
      <c r="N35" s="334">
        <f>K35+25000</f>
        <v>455000</v>
      </c>
    </row>
    <row r="36" spans="1:14" ht="15.75" thickBot="1" x14ac:dyDescent="0.3">
      <c r="A36" s="51">
        <v>18</v>
      </c>
      <c r="B36" s="60" t="s">
        <v>22</v>
      </c>
      <c r="C36" s="53">
        <v>0.8</v>
      </c>
      <c r="D36" s="54">
        <v>600000</v>
      </c>
      <c r="E36" s="49"/>
      <c r="F36" s="27" t="s">
        <v>99</v>
      </c>
      <c r="G36" s="26">
        <v>0</v>
      </c>
      <c r="H36" s="26">
        <v>12</v>
      </c>
      <c r="I36" s="27" t="s">
        <v>178</v>
      </c>
      <c r="J36" s="55" t="str">
        <f t="shared" si="0"/>
        <v>Filobus di lunghezza circa 12 mt_Urbano_Filobus</v>
      </c>
      <c r="K36" s="56">
        <f t="shared" si="2"/>
        <v>600000</v>
      </c>
      <c r="L36" s="27" t="s">
        <v>178</v>
      </c>
      <c r="M36" s="334">
        <v>600000</v>
      </c>
      <c r="N36" s="334">
        <v>600000</v>
      </c>
    </row>
    <row r="37" spans="1:14" ht="15.75" thickBot="1" x14ac:dyDescent="0.3">
      <c r="A37" s="51">
        <v>19</v>
      </c>
      <c r="B37" s="60" t="s">
        <v>23</v>
      </c>
      <c r="C37" s="53">
        <v>0.8</v>
      </c>
      <c r="D37" s="54">
        <v>800000</v>
      </c>
      <c r="E37" s="49"/>
      <c r="F37" s="27" t="s">
        <v>99</v>
      </c>
      <c r="G37" s="26">
        <v>0</v>
      </c>
      <c r="H37" s="26">
        <v>18</v>
      </c>
      <c r="I37" s="27" t="s">
        <v>178</v>
      </c>
      <c r="J37" s="55" t="str">
        <f t="shared" si="0"/>
        <v>Filobus autosnodati di lunghezza circa 18 mt_Urbano_Filobus</v>
      </c>
      <c r="K37" s="56">
        <f t="shared" si="2"/>
        <v>800000</v>
      </c>
      <c r="L37" s="27" t="s">
        <v>178</v>
      </c>
      <c r="M37" s="334">
        <v>800000</v>
      </c>
      <c r="N37" s="334">
        <v>800000</v>
      </c>
    </row>
    <row r="38" spans="1:14" ht="15.75" thickBot="1" x14ac:dyDescent="0.3">
      <c r="A38" s="61">
        <v>20</v>
      </c>
      <c r="B38" s="62" t="s">
        <v>149</v>
      </c>
      <c r="C38" s="53">
        <v>0.8</v>
      </c>
      <c r="D38" s="63">
        <v>130000</v>
      </c>
      <c r="E38" s="32"/>
      <c r="F38" s="33" t="s">
        <v>175</v>
      </c>
      <c r="G38" s="26">
        <v>6.3</v>
      </c>
      <c r="H38" s="26">
        <v>8</v>
      </c>
      <c r="I38" s="27" t="s">
        <v>45</v>
      </c>
      <c r="J38" s="55" t="str">
        <f t="shared" si="0"/>
        <v>Mezzi di lunghezza da 6,30 mt. a 8,00 mt. con motore anteriore_Interurbani_Gasolio</v>
      </c>
      <c r="K38" s="56">
        <f t="shared" si="2"/>
        <v>130000</v>
      </c>
      <c r="L38" s="27" t="s">
        <v>45</v>
      </c>
      <c r="M38" s="334">
        <v>130000</v>
      </c>
      <c r="N38" s="334">
        <f t="shared" ref="N38:N46" si="4">K38+15000</f>
        <v>145000</v>
      </c>
    </row>
    <row r="39" spans="1:14" ht="15.75" thickBot="1" x14ac:dyDescent="0.3">
      <c r="A39" s="61">
        <v>21</v>
      </c>
      <c r="B39" s="62" t="s">
        <v>150</v>
      </c>
      <c r="C39" s="53">
        <v>0.8</v>
      </c>
      <c r="D39" s="63">
        <v>150000</v>
      </c>
      <c r="E39" s="32"/>
      <c r="F39" s="33" t="s">
        <v>175</v>
      </c>
      <c r="G39" s="26">
        <v>8.01</v>
      </c>
      <c r="H39" s="26">
        <v>9</v>
      </c>
      <c r="I39" s="27" t="s">
        <v>45</v>
      </c>
      <c r="J39" s="55" t="str">
        <f t="shared" si="0"/>
        <v>Mezzi di lunghezza da 8,01 mt. a 9,00 mt. con motore anteriore_Interurbani_Gasolio</v>
      </c>
      <c r="K39" s="56">
        <f t="shared" si="2"/>
        <v>150000</v>
      </c>
      <c r="L39" s="27" t="s">
        <v>45</v>
      </c>
      <c r="M39" s="334">
        <v>150000</v>
      </c>
      <c r="N39" s="334">
        <f t="shared" si="4"/>
        <v>165000</v>
      </c>
    </row>
    <row r="40" spans="1:14" ht="15.75" thickBot="1" x14ac:dyDescent="0.3">
      <c r="A40" s="61">
        <v>22</v>
      </c>
      <c r="B40" s="62" t="s">
        <v>151</v>
      </c>
      <c r="C40" s="53">
        <v>0.8</v>
      </c>
      <c r="D40" s="63">
        <v>165000</v>
      </c>
      <c r="E40" s="32"/>
      <c r="F40" s="33" t="s">
        <v>175</v>
      </c>
      <c r="G40" s="26">
        <v>9.01</v>
      </c>
      <c r="H40" s="26">
        <v>10</v>
      </c>
      <c r="I40" s="27" t="s">
        <v>45</v>
      </c>
      <c r="J40" s="55" t="str">
        <f t="shared" si="0"/>
        <v>Mezzi di lunghezza da 9,01 mt. a 10,00 mt. con motore anteriore_Interurbani_Gasolio</v>
      </c>
      <c r="K40" s="56">
        <f t="shared" si="2"/>
        <v>165000</v>
      </c>
      <c r="L40" s="27" t="s">
        <v>45</v>
      </c>
      <c r="M40" s="334">
        <v>165000</v>
      </c>
      <c r="N40" s="334">
        <f t="shared" si="4"/>
        <v>180000</v>
      </c>
    </row>
    <row r="41" spans="1:14" ht="15.75" thickBot="1" x14ac:dyDescent="0.3">
      <c r="A41" s="61" t="s">
        <v>2031</v>
      </c>
      <c r="B41" s="254" t="s">
        <v>2033</v>
      </c>
      <c r="C41" s="53">
        <v>0.8</v>
      </c>
      <c r="D41" s="63">
        <v>140000</v>
      </c>
      <c r="E41" s="32"/>
      <c r="F41" s="33" t="s">
        <v>175</v>
      </c>
      <c r="G41" s="26">
        <v>6.3</v>
      </c>
      <c r="H41" s="26">
        <v>8</v>
      </c>
      <c r="I41" s="27" t="s">
        <v>45</v>
      </c>
      <c r="J41" s="55" t="str">
        <f t="shared" si="0"/>
        <v>Mezzi di lunghezza da 6,30 mt. a 8,00 mt. con motore posteriore_Interurbani_Gasolio</v>
      </c>
      <c r="K41" s="56">
        <v>140000</v>
      </c>
      <c r="L41" s="27" t="s">
        <v>45</v>
      </c>
      <c r="M41" s="334">
        <v>140000</v>
      </c>
      <c r="N41" s="334">
        <f t="shared" si="4"/>
        <v>155000</v>
      </c>
    </row>
    <row r="42" spans="1:14" ht="15.75" thickBot="1" x14ac:dyDescent="0.3">
      <c r="A42" s="61" t="s">
        <v>2032</v>
      </c>
      <c r="B42" s="254" t="s">
        <v>2034</v>
      </c>
      <c r="C42" s="53">
        <v>0.8</v>
      </c>
      <c r="D42" s="63">
        <v>160000</v>
      </c>
      <c r="E42" s="32"/>
      <c r="F42" s="33" t="s">
        <v>175</v>
      </c>
      <c r="G42" s="26">
        <v>8.01</v>
      </c>
      <c r="H42" s="26">
        <v>9</v>
      </c>
      <c r="I42" s="27" t="s">
        <v>45</v>
      </c>
      <c r="J42" s="55" t="str">
        <f t="shared" si="0"/>
        <v>Mezzi di lunghezza da 8,01 mt. a 9,00 mt. con motore posteriore_Interurbani_Gasolio</v>
      </c>
      <c r="K42" s="56">
        <v>160000</v>
      </c>
      <c r="L42" s="27" t="s">
        <v>45</v>
      </c>
      <c r="M42" s="334">
        <v>160000</v>
      </c>
      <c r="N42" s="334">
        <f t="shared" si="4"/>
        <v>175000</v>
      </c>
    </row>
    <row r="43" spans="1:14" ht="15.75" thickBot="1" x14ac:dyDescent="0.3">
      <c r="A43" s="61" t="s">
        <v>156</v>
      </c>
      <c r="B43" s="254" t="s">
        <v>2035</v>
      </c>
      <c r="C43" s="53">
        <v>0.8</v>
      </c>
      <c r="D43" s="63">
        <v>170000</v>
      </c>
      <c r="E43" s="32"/>
      <c r="F43" s="33" t="s">
        <v>175</v>
      </c>
      <c r="G43" s="26">
        <v>9.01</v>
      </c>
      <c r="H43" s="26">
        <v>10</v>
      </c>
      <c r="I43" s="27" t="s">
        <v>45</v>
      </c>
      <c r="J43" s="55" t="str">
        <f t="shared" si="0"/>
        <v>Mezzi di lunghezza da 9,01 mt. a 10,00 mt. con motore posteriore_Interurbani_Gasolio</v>
      </c>
      <c r="K43" s="56">
        <v>170000</v>
      </c>
      <c r="L43" s="27" t="s">
        <v>45</v>
      </c>
      <c r="M43" s="334">
        <v>170000</v>
      </c>
      <c r="N43" s="334">
        <f t="shared" si="4"/>
        <v>185000</v>
      </c>
    </row>
    <row r="44" spans="1:14" ht="30.75" thickBot="1" x14ac:dyDescent="0.3">
      <c r="A44" s="61" t="s">
        <v>152</v>
      </c>
      <c r="B44" s="62" t="s">
        <v>153</v>
      </c>
      <c r="C44" s="53">
        <v>0.8</v>
      </c>
      <c r="D44" s="63">
        <v>150000</v>
      </c>
      <c r="E44" s="32"/>
      <c r="F44" s="33" t="s">
        <v>175</v>
      </c>
      <c r="G44" s="26">
        <v>6.3</v>
      </c>
      <c r="H44" s="26">
        <v>8</v>
      </c>
      <c r="I44" s="27" t="s">
        <v>45</v>
      </c>
      <c r="J44" s="55" t="str">
        <f t="shared" si="0"/>
        <v>Mezzi di lunghezza da 6,30 mt. a 8,00 mt. con motore posteriore, low entry_Interurbani_Gasolio</v>
      </c>
      <c r="K44" s="56">
        <f t="shared" si="2"/>
        <v>150000</v>
      </c>
      <c r="L44" s="27" t="s">
        <v>45</v>
      </c>
      <c r="M44" s="334">
        <v>150000</v>
      </c>
      <c r="N44" s="334">
        <f t="shared" si="4"/>
        <v>165000</v>
      </c>
    </row>
    <row r="45" spans="1:14" ht="30.75" thickBot="1" x14ac:dyDescent="0.3">
      <c r="A45" s="61" t="s">
        <v>154</v>
      </c>
      <c r="B45" s="62" t="s">
        <v>155</v>
      </c>
      <c r="C45" s="53">
        <v>0.8</v>
      </c>
      <c r="D45" s="63">
        <v>170000</v>
      </c>
      <c r="E45" s="33"/>
      <c r="F45" s="33" t="s">
        <v>175</v>
      </c>
      <c r="G45" s="26">
        <v>8.01</v>
      </c>
      <c r="H45" s="26">
        <v>9</v>
      </c>
      <c r="I45" s="27" t="s">
        <v>45</v>
      </c>
      <c r="J45" s="55" t="str">
        <f t="shared" si="0"/>
        <v>Mezzi di lunghezza da 8,01 mt. a 9,00 mt. con motore posteriore, low entry_Interurbani_Gasolio</v>
      </c>
      <c r="K45" s="56">
        <f t="shared" si="2"/>
        <v>170000</v>
      </c>
      <c r="L45" s="27" t="s">
        <v>45</v>
      </c>
      <c r="M45" s="334">
        <v>170000</v>
      </c>
      <c r="N45" s="334">
        <f t="shared" si="4"/>
        <v>185000</v>
      </c>
    </row>
    <row r="46" spans="1:14" ht="30.75" thickBot="1" x14ac:dyDescent="0.3">
      <c r="A46" s="61" t="s">
        <v>156</v>
      </c>
      <c r="B46" s="62" t="s">
        <v>157</v>
      </c>
      <c r="C46" s="53">
        <v>0.8</v>
      </c>
      <c r="D46" s="63">
        <v>180000</v>
      </c>
      <c r="E46" s="33"/>
      <c r="F46" s="33" t="s">
        <v>175</v>
      </c>
      <c r="G46" s="26">
        <v>9.01</v>
      </c>
      <c r="H46" s="26">
        <v>10</v>
      </c>
      <c r="I46" s="27" t="s">
        <v>45</v>
      </c>
      <c r="J46" s="55" t="str">
        <f t="shared" si="0"/>
        <v>Mezzi di lunghezza da 9,01 mt. a 10,00 mt. con motore posteriore, low entry_Interurbani_Gasolio</v>
      </c>
      <c r="K46" s="56">
        <f t="shared" si="2"/>
        <v>180000</v>
      </c>
      <c r="L46" s="27" t="s">
        <v>45</v>
      </c>
      <c r="M46" s="334">
        <v>180000</v>
      </c>
      <c r="N46" s="334">
        <f t="shared" si="4"/>
        <v>195000</v>
      </c>
    </row>
    <row r="47" spans="1:14" ht="15.75" thickBot="1" x14ac:dyDescent="0.3">
      <c r="A47" s="61">
        <v>23</v>
      </c>
      <c r="B47" s="62" t="s">
        <v>18</v>
      </c>
      <c r="C47" s="53">
        <v>0.8</v>
      </c>
      <c r="D47" s="63">
        <v>240000</v>
      </c>
      <c r="E47" s="33"/>
      <c r="F47" s="33" t="s">
        <v>175</v>
      </c>
      <c r="G47" s="26">
        <v>10.01</v>
      </c>
      <c r="H47" s="26">
        <v>11</v>
      </c>
      <c r="I47" s="27" t="s">
        <v>45</v>
      </c>
      <c r="J47" s="55" t="str">
        <f t="shared" si="0"/>
        <v>Mezzi di lunghezza da 10,01 mt. a 11,00 mt._Interurbani_Gasolio</v>
      </c>
      <c r="K47" s="56">
        <f t="shared" si="2"/>
        <v>240000</v>
      </c>
      <c r="L47" s="27" t="s">
        <v>45</v>
      </c>
      <c r="M47" s="334">
        <v>240000</v>
      </c>
      <c r="N47" s="334">
        <f t="shared" ref="N47:N58" si="5">K47+25000</f>
        <v>265000</v>
      </c>
    </row>
    <row r="48" spans="1:14" ht="15.75" thickBot="1" x14ac:dyDescent="0.3">
      <c r="A48" s="61" t="s">
        <v>158</v>
      </c>
      <c r="B48" s="62" t="s">
        <v>30</v>
      </c>
      <c r="C48" s="53">
        <v>0.8</v>
      </c>
      <c r="D48" s="63">
        <v>260000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 pianale ribassato_Interurbani_Gasolio</v>
      </c>
      <c r="K48" s="56">
        <f t="shared" si="2"/>
        <v>260000</v>
      </c>
      <c r="L48" s="27" t="s">
        <v>45</v>
      </c>
      <c r="M48" s="334">
        <v>260000</v>
      </c>
      <c r="N48" s="334">
        <f t="shared" si="5"/>
        <v>285000</v>
      </c>
    </row>
    <row r="49" spans="1:14" ht="15.75" thickBot="1" x14ac:dyDescent="0.3">
      <c r="A49" s="61">
        <v>24</v>
      </c>
      <c r="B49" s="62" t="s">
        <v>19</v>
      </c>
      <c r="C49" s="53">
        <v>0.8</v>
      </c>
      <c r="D49" s="63">
        <v>265000</v>
      </c>
      <c r="E49" s="33"/>
      <c r="F49" s="33" t="s">
        <v>175</v>
      </c>
      <c r="G49" s="26">
        <v>11.01</v>
      </c>
      <c r="H49" s="26">
        <v>12.3</v>
      </c>
      <c r="I49" s="27" t="s">
        <v>45</v>
      </c>
      <c r="J49" s="55" t="str">
        <f t="shared" si="0"/>
        <v>Mezzi di lunghezza da 11,01 mt. a 12,30 mt._Interurbani_Gasolio</v>
      </c>
      <c r="K49" s="56">
        <f t="shared" si="2"/>
        <v>265000</v>
      </c>
      <c r="L49" s="27" t="s">
        <v>45</v>
      </c>
      <c r="M49" s="334">
        <v>265000</v>
      </c>
      <c r="N49" s="334">
        <f t="shared" si="5"/>
        <v>290000</v>
      </c>
    </row>
    <row r="50" spans="1:14" ht="15.75" thickBot="1" x14ac:dyDescent="0.3">
      <c r="A50" s="61" t="s">
        <v>159</v>
      </c>
      <c r="B50" s="62" t="s">
        <v>160</v>
      </c>
      <c r="C50" s="53">
        <v>0.8</v>
      </c>
      <c r="D50" s="63">
        <v>275000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 pianale ribassato_Interurbani_Gasolio</v>
      </c>
      <c r="K50" s="56">
        <f t="shared" si="2"/>
        <v>275000</v>
      </c>
      <c r="L50" s="27" t="s">
        <v>45</v>
      </c>
      <c r="M50" s="334">
        <v>275000</v>
      </c>
      <c r="N50" s="334">
        <f t="shared" si="5"/>
        <v>300000</v>
      </c>
    </row>
    <row r="51" spans="1:14" ht="15.75" thickBot="1" x14ac:dyDescent="0.3">
      <c r="A51" s="61">
        <v>25</v>
      </c>
      <c r="B51" s="62" t="s">
        <v>15</v>
      </c>
      <c r="C51" s="53">
        <v>0.8</v>
      </c>
      <c r="D51" s="63">
        <v>280000</v>
      </c>
      <c r="E51" s="33"/>
      <c r="F51" s="33" t="s">
        <v>175</v>
      </c>
      <c r="G51" s="26">
        <v>12.31</v>
      </c>
      <c r="H51" s="26">
        <v>14</v>
      </c>
      <c r="I51" s="27" t="s">
        <v>45</v>
      </c>
      <c r="J51" s="55" t="str">
        <f t="shared" si="0"/>
        <v>Mezzi di lunghezza da 12,31 mt. a 14,00 mt. (2 assi)_Interurbani_Gasolio</v>
      </c>
      <c r="K51" s="56">
        <f t="shared" si="2"/>
        <v>280000</v>
      </c>
      <c r="L51" s="27" t="s">
        <v>45</v>
      </c>
      <c r="M51" s="334">
        <v>280000</v>
      </c>
      <c r="N51" s="334">
        <f t="shared" si="5"/>
        <v>305000</v>
      </c>
    </row>
    <row r="52" spans="1:14" ht="15.75" thickBot="1" x14ac:dyDescent="0.3">
      <c r="A52" s="61" t="s">
        <v>161</v>
      </c>
      <c r="B52" s="62" t="s">
        <v>162</v>
      </c>
      <c r="C52" s="53">
        <v>0.8</v>
      </c>
      <c r="D52" s="63">
        <v>290000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 pianale ribassato_Interurbani_Gasolio</v>
      </c>
      <c r="K52" s="56">
        <f t="shared" si="2"/>
        <v>290000</v>
      </c>
      <c r="L52" s="27" t="s">
        <v>45</v>
      </c>
      <c r="M52" s="334">
        <v>290000</v>
      </c>
      <c r="N52" s="334">
        <f t="shared" si="5"/>
        <v>315000</v>
      </c>
    </row>
    <row r="53" spans="1:14" ht="15.75" thickBot="1" x14ac:dyDescent="0.3">
      <c r="A53" s="61">
        <v>26</v>
      </c>
      <c r="B53" s="62" t="s">
        <v>16</v>
      </c>
      <c r="C53" s="53">
        <v>0.8</v>
      </c>
      <c r="D53" s="63">
        <v>310000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(3 assi)_Interurbani_Gasolio</v>
      </c>
      <c r="K53" s="56">
        <f t="shared" si="2"/>
        <v>310000</v>
      </c>
      <c r="L53" s="27" t="s">
        <v>45</v>
      </c>
      <c r="M53" s="334">
        <v>310000</v>
      </c>
      <c r="N53" s="334">
        <f t="shared" si="5"/>
        <v>335000</v>
      </c>
    </row>
    <row r="54" spans="1:14" ht="15.75" thickBot="1" x14ac:dyDescent="0.3">
      <c r="A54" s="61" t="s">
        <v>163</v>
      </c>
      <c r="B54" s="62" t="s">
        <v>164</v>
      </c>
      <c r="C54" s="53">
        <v>0.8</v>
      </c>
      <c r="D54" s="63">
        <v>320000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 pianale ribassato_Interurbani_Gasolio</v>
      </c>
      <c r="K54" s="56">
        <f t="shared" si="2"/>
        <v>320000</v>
      </c>
      <c r="L54" s="27" t="s">
        <v>45</v>
      </c>
      <c r="M54" s="334">
        <v>320000</v>
      </c>
      <c r="N54" s="334">
        <f t="shared" si="5"/>
        <v>345000</v>
      </c>
    </row>
    <row r="55" spans="1:14" ht="15.75" thickBot="1" x14ac:dyDescent="0.3">
      <c r="A55" s="61">
        <v>27</v>
      </c>
      <c r="B55" s="62" t="s">
        <v>20</v>
      </c>
      <c r="C55" s="53">
        <v>0.8</v>
      </c>
      <c r="D55" s="63">
        <v>315000</v>
      </c>
      <c r="E55" s="33"/>
      <c r="F55" s="33" t="s">
        <v>175</v>
      </c>
      <c r="G55" s="26">
        <v>14.01</v>
      </c>
      <c r="H55" s="26">
        <v>15</v>
      </c>
      <c r="I55" s="27" t="s">
        <v>45</v>
      </c>
      <c r="J55" s="55" t="str">
        <f t="shared" si="0"/>
        <v>Mezzi di lunghezza da 14,01 mt. a 15,00 mt._Interurbani_Gasolio</v>
      </c>
      <c r="K55" s="56">
        <f t="shared" si="2"/>
        <v>315000</v>
      </c>
      <c r="L55" s="27" t="s">
        <v>45</v>
      </c>
      <c r="M55" s="334">
        <v>315000</v>
      </c>
      <c r="N55" s="334">
        <f t="shared" si="5"/>
        <v>340000</v>
      </c>
    </row>
    <row r="56" spans="1:14" ht="15.75" thickBot="1" x14ac:dyDescent="0.3">
      <c r="A56" s="61" t="s">
        <v>165</v>
      </c>
      <c r="B56" s="62" t="s">
        <v>166</v>
      </c>
      <c r="C56" s="53">
        <v>0.8</v>
      </c>
      <c r="D56" s="63">
        <v>325000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 pianale ribassato_Interurbani_Gasolio</v>
      </c>
      <c r="K56" s="56">
        <f t="shared" si="2"/>
        <v>325000</v>
      </c>
      <c r="L56" s="27" t="s">
        <v>45</v>
      </c>
      <c r="M56" s="334">
        <v>325000</v>
      </c>
      <c r="N56" s="334">
        <f t="shared" si="5"/>
        <v>350000</v>
      </c>
    </row>
    <row r="57" spans="1:14" ht="15.75" thickBot="1" x14ac:dyDescent="0.3">
      <c r="A57" s="61">
        <v>28</v>
      </c>
      <c r="B57" s="62" t="s">
        <v>21</v>
      </c>
      <c r="C57" s="53">
        <v>0.8</v>
      </c>
      <c r="D57" s="63">
        <v>410000</v>
      </c>
      <c r="E57" s="33"/>
      <c r="F57" s="33" t="s">
        <v>175</v>
      </c>
      <c r="G57" s="26">
        <v>0</v>
      </c>
      <c r="H57" s="26">
        <v>18</v>
      </c>
      <c r="I57" s="27" t="s">
        <v>45</v>
      </c>
      <c r="J57" s="55" t="str">
        <f t="shared" si="0"/>
        <v>Mezzi autosnodati di lunghezza circa 18,00 mt._Interurbani_Gasolio</v>
      </c>
      <c r="K57" s="56">
        <f t="shared" si="2"/>
        <v>410000</v>
      </c>
      <c r="L57" s="27" t="s">
        <v>45</v>
      </c>
      <c r="M57" s="334">
        <v>410000</v>
      </c>
      <c r="N57" s="334">
        <f t="shared" si="5"/>
        <v>435000</v>
      </c>
    </row>
    <row r="58" spans="1:14" ht="15.75" thickBot="1" x14ac:dyDescent="0.3">
      <c r="A58" s="61">
        <v>29</v>
      </c>
      <c r="B58" s="62" t="s">
        <v>17</v>
      </c>
      <c r="C58" s="53">
        <v>0.8</v>
      </c>
      <c r="D58" s="63">
        <v>510000</v>
      </c>
      <c r="E58" s="33"/>
      <c r="F58" s="33" t="s">
        <v>175</v>
      </c>
      <c r="G58" s="26">
        <v>0</v>
      </c>
      <c r="H58" s="26" t="s">
        <v>200</v>
      </c>
      <c r="I58" s="27" t="s">
        <v>45</v>
      </c>
      <c r="J58" s="55" t="str">
        <f t="shared" si="0"/>
        <v>Mezzi a due piani_Interurbani_Gasolio</v>
      </c>
      <c r="K58" s="56">
        <f t="shared" si="2"/>
        <v>510000</v>
      </c>
      <c r="L58" s="27" t="s">
        <v>45</v>
      </c>
      <c r="M58" s="334">
        <v>510000</v>
      </c>
      <c r="N58" s="334">
        <f t="shared" si="5"/>
        <v>535000</v>
      </c>
    </row>
    <row r="59" spans="1:14" ht="15.75" thickBot="1" x14ac:dyDescent="0.3">
      <c r="A59" s="61">
        <v>30</v>
      </c>
      <c r="B59" s="64" t="s">
        <v>167</v>
      </c>
      <c r="C59" s="53">
        <v>0.8</v>
      </c>
      <c r="D59" s="63">
        <v>550000</v>
      </c>
      <c r="E59" s="33"/>
      <c r="F59" s="33" t="s">
        <v>175</v>
      </c>
      <c r="G59" s="26">
        <v>11</v>
      </c>
      <c r="H59" s="26">
        <v>12.3</v>
      </c>
      <c r="I59" s="27" t="s">
        <v>176</v>
      </c>
      <c r="J59" s="55" t="str">
        <f t="shared" si="0"/>
        <v>Mezzi di lunghezza da 11,00 a 12,30 elettrici (2 assi)_Interurbani_Elettrico</v>
      </c>
      <c r="K59" s="56">
        <f t="shared" si="2"/>
        <v>550000</v>
      </c>
      <c r="L59" s="27" t="s">
        <v>176</v>
      </c>
      <c r="M59" s="334">
        <v>550000</v>
      </c>
      <c r="N59" s="334">
        <v>550000</v>
      </c>
    </row>
    <row r="60" spans="1:14" ht="15.75" thickBot="1" x14ac:dyDescent="0.3">
      <c r="A60" s="61">
        <v>31</v>
      </c>
      <c r="B60" s="64" t="s">
        <v>168</v>
      </c>
      <c r="C60" s="53">
        <v>0.8</v>
      </c>
      <c r="D60" s="63">
        <v>590000</v>
      </c>
      <c r="E60" s="33"/>
      <c r="F60" s="33" t="s">
        <v>175</v>
      </c>
      <c r="G60" s="26">
        <v>12.31</v>
      </c>
      <c r="H60" s="26">
        <v>14</v>
      </c>
      <c r="I60" s="27" t="s">
        <v>176</v>
      </c>
      <c r="J60" s="55" t="str">
        <f t="shared" si="0"/>
        <v>Mezzi di lunghezza da 12,31 a 14,00 elettrici (2 assi) _Interurbani_Elettrico</v>
      </c>
      <c r="K60" s="56">
        <f t="shared" si="2"/>
        <v>590000</v>
      </c>
      <c r="L60" s="27" t="s">
        <v>176</v>
      </c>
      <c r="M60" s="334">
        <v>590000</v>
      </c>
      <c r="N60" s="334">
        <v>590000</v>
      </c>
    </row>
    <row r="61" spans="1:14" ht="30.75" thickBot="1" x14ac:dyDescent="0.3">
      <c r="A61" s="61">
        <v>32</v>
      </c>
      <c r="B61" s="65" t="s">
        <v>169</v>
      </c>
      <c r="C61" s="53">
        <v>0.8</v>
      </c>
      <c r="D61" s="63">
        <v>165000</v>
      </c>
      <c r="E61" s="33"/>
      <c r="F61" s="33" t="s">
        <v>175</v>
      </c>
      <c r="G61" s="26">
        <v>6.3</v>
      </c>
      <c r="H61" s="26">
        <v>8</v>
      </c>
      <c r="I61" s="27" t="s">
        <v>46</v>
      </c>
      <c r="J61" s="55" t="str">
        <f t="shared" si="0"/>
        <v>Mezzi di lunghezza da 6,30 a 8,00 mt. alimentazione a metano motore anteriore_Interurbani_Metano</v>
      </c>
      <c r="K61" s="56">
        <f t="shared" si="2"/>
        <v>165000</v>
      </c>
      <c r="L61" s="27" t="s">
        <v>46</v>
      </c>
      <c r="M61" s="334">
        <f>K61+15000</f>
        <v>180000</v>
      </c>
      <c r="N61" s="334">
        <f>K61+15000</f>
        <v>180000</v>
      </c>
    </row>
    <row r="62" spans="1:14" ht="30.75" thickBot="1" x14ac:dyDescent="0.3">
      <c r="A62" s="61">
        <v>33</v>
      </c>
      <c r="B62" s="65" t="s">
        <v>170</v>
      </c>
      <c r="C62" s="53">
        <v>0.8</v>
      </c>
      <c r="D62" s="63">
        <v>175000</v>
      </c>
      <c r="E62" s="33"/>
      <c r="F62" s="33" t="s">
        <v>175</v>
      </c>
      <c r="G62" s="26">
        <v>8.01</v>
      </c>
      <c r="H62" s="26">
        <v>9</v>
      </c>
      <c r="I62" s="27" t="s">
        <v>46</v>
      </c>
      <c r="J62" s="55" t="str">
        <f t="shared" si="0"/>
        <v>Mezzi di lunghezza da 8,01 mt a 9,00 mt. alimentazione a metano motore anteriore_Interurbani_Metano</v>
      </c>
      <c r="K62" s="56">
        <f t="shared" si="2"/>
        <v>175000</v>
      </c>
      <c r="L62" s="27" t="s">
        <v>46</v>
      </c>
      <c r="M62" s="334">
        <f>K62+15000</f>
        <v>190000</v>
      </c>
      <c r="N62" s="334">
        <f>K62+15000</f>
        <v>190000</v>
      </c>
    </row>
    <row r="63" spans="1:14" ht="15.75" thickBot="1" x14ac:dyDescent="0.3">
      <c r="A63" s="61">
        <v>34</v>
      </c>
      <c r="B63" s="65" t="s">
        <v>171</v>
      </c>
      <c r="C63" s="53">
        <v>0.8</v>
      </c>
      <c r="D63" s="63">
        <v>270000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metano_Interurbani_Metano</v>
      </c>
      <c r="K63" s="56">
        <f t="shared" si="2"/>
        <v>270000</v>
      </c>
      <c r="L63" s="27" t="s">
        <v>46</v>
      </c>
      <c r="M63" s="334">
        <f>K63+15000</f>
        <v>285000</v>
      </c>
      <c r="N63" s="334">
        <f>K63+25000</f>
        <v>295000</v>
      </c>
    </row>
    <row r="64" spans="1:14" ht="15.75" thickBot="1" x14ac:dyDescent="0.3">
      <c r="A64" s="61">
        <v>35</v>
      </c>
      <c r="B64" s="65" t="s">
        <v>172</v>
      </c>
      <c r="C64" s="53">
        <v>0.8</v>
      </c>
      <c r="D64" s="63">
        <v>300000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2"/>
        <v>300000</v>
      </c>
      <c r="L64" s="27" t="s">
        <v>46</v>
      </c>
      <c r="M64" s="334">
        <f>K64+15000</f>
        <v>315000</v>
      </c>
      <c r="N64" s="334">
        <f>K64+25000</f>
        <v>325000</v>
      </c>
    </row>
    <row r="65" spans="1:14" ht="30.75" thickBot="1" x14ac:dyDescent="0.3">
      <c r="A65" s="61" t="s">
        <v>173</v>
      </c>
      <c r="B65" s="65" t="s">
        <v>174</v>
      </c>
      <c r="C65" s="53">
        <v>0.8</v>
      </c>
      <c r="D65" s="63">
        <v>320000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pianale ribassato _Interurbani_Metano</v>
      </c>
      <c r="K65" s="56">
        <f t="shared" si="2"/>
        <v>320000</v>
      </c>
      <c r="L65" s="27" t="s">
        <v>46</v>
      </c>
      <c r="M65" s="334">
        <f>K65+15000</f>
        <v>335000</v>
      </c>
      <c r="N65" s="334">
        <f>K65+25000</f>
        <v>345000</v>
      </c>
    </row>
    <row r="67" spans="1:14" x14ac:dyDescent="0.25">
      <c r="A67" s="66" t="s">
        <v>179</v>
      </c>
    </row>
    <row r="68" spans="1:14" ht="31.9" customHeight="1" x14ac:dyDescent="0.25">
      <c r="A68" s="546" t="s">
        <v>180</v>
      </c>
      <c r="B68" s="546"/>
      <c r="C68" s="546"/>
      <c r="D68" s="546"/>
      <c r="E68" s="546"/>
      <c r="F68" s="546"/>
      <c r="G68" s="546"/>
      <c r="H68" s="546"/>
      <c r="I68" s="546"/>
    </row>
    <row r="69" spans="1:14" ht="31.9" customHeight="1" x14ac:dyDescent="0.25">
      <c r="A69" s="546" t="s">
        <v>181</v>
      </c>
      <c r="B69" s="546"/>
      <c r="C69" s="546"/>
      <c r="D69" s="546"/>
      <c r="E69" s="546"/>
      <c r="F69" s="546"/>
      <c r="G69" s="546"/>
      <c r="H69" s="546"/>
      <c r="I69" s="546"/>
    </row>
    <row r="70" spans="1:14" ht="31.9" customHeight="1" x14ac:dyDescent="0.25">
      <c r="A70" s="546" t="s">
        <v>182</v>
      </c>
      <c r="B70" s="546"/>
      <c r="C70" s="546"/>
      <c r="D70" s="546"/>
      <c r="E70" s="546"/>
      <c r="F70" s="546"/>
      <c r="G70" s="546"/>
      <c r="H70" s="546"/>
      <c r="I70" s="546"/>
    </row>
  </sheetData>
  <sortState xmlns:xlrd2="http://schemas.microsoft.com/office/spreadsheetml/2017/richdata2" ref="A2:K33">
    <sortCondition ref="A2:A33"/>
  </sortState>
  <mergeCells count="4">
    <mergeCell ref="A70:I70"/>
    <mergeCell ref="A1:B1"/>
    <mergeCell ref="A68:I68"/>
    <mergeCell ref="A69:I69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B8AE-3F37-4987-A615-9A262E8820BA}">
  <dimension ref="A1:N73"/>
  <sheetViews>
    <sheetView topLeftCell="G1" workbookViewId="0">
      <selection activeCell="N10" sqref="N10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4" width="11.5703125" style="27" bestFit="1" customWidth="1"/>
    <col min="15" max="16384" width="9.140625" style="27"/>
  </cols>
  <sheetData>
    <row r="1" spans="1:14" ht="15" customHeight="1" thickBot="1" x14ac:dyDescent="0.3">
      <c r="A1" s="547" t="s">
        <v>105</v>
      </c>
      <c r="B1" s="548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90000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6" si="0">B2&amp;"_"&amp;F2&amp;"_"&amp;I2</f>
        <v>Mezzi di lunghezza da 5,00 mt. a 6,29 mt._Urbano_Gasolio</v>
      </c>
      <c r="K2" s="56">
        <f>+D2</f>
        <v>90000</v>
      </c>
      <c r="L2" s="27" t="s">
        <v>45</v>
      </c>
      <c r="M2" s="334">
        <v>90000</v>
      </c>
      <c r="N2" s="334">
        <f t="shared" ref="N2:N7" si="1">K2+15000</f>
        <v>105000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130000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6" si="2">+D3</f>
        <v>130000</v>
      </c>
      <c r="L3" s="27" t="s">
        <v>45</v>
      </c>
      <c r="M3" s="334">
        <v>130000</v>
      </c>
      <c r="N3" s="334">
        <f t="shared" si="1"/>
        <v>145000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2"/>
        <v>200000</v>
      </c>
      <c r="L4" s="27" t="s">
        <v>45</v>
      </c>
      <c r="M4" s="334">
        <v>200000</v>
      </c>
      <c r="N4" s="334">
        <f t="shared" si="1"/>
        <v>215000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160000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2"/>
        <v>160000</v>
      </c>
      <c r="L5" s="27" t="s">
        <v>45</v>
      </c>
      <c r="M5" s="334">
        <v>160000</v>
      </c>
      <c r="N5" s="334">
        <f t="shared" si="1"/>
        <v>175000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2"/>
        <v>240000</v>
      </c>
      <c r="L6" s="27" t="s">
        <v>45</v>
      </c>
      <c r="M6" s="334">
        <v>240000</v>
      </c>
      <c r="N6" s="334">
        <f t="shared" si="1"/>
        <v>255000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2"/>
        <v>180000</v>
      </c>
      <c r="L7" s="27" t="s">
        <v>45</v>
      </c>
      <c r="M7" s="334">
        <v>180000</v>
      </c>
      <c r="N7" s="334">
        <f t="shared" si="1"/>
        <v>195000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2"/>
        <v>250000</v>
      </c>
      <c r="L8" s="27" t="s">
        <v>45</v>
      </c>
      <c r="M8" s="334">
        <v>250000</v>
      </c>
      <c r="N8" s="334">
        <f>K8+25000</f>
        <v>275000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2"/>
        <v>240000</v>
      </c>
      <c r="L9" s="27" t="s">
        <v>45</v>
      </c>
      <c r="M9" s="334">
        <v>240000</v>
      </c>
      <c r="N9" s="334">
        <f>K9+25000</f>
        <v>265000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2"/>
        <v>280000</v>
      </c>
      <c r="L10" s="27" t="s">
        <v>45</v>
      </c>
      <c r="M10" s="334">
        <v>280000</v>
      </c>
      <c r="N10" s="334">
        <f>K10+25000</f>
        <v>305000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2"/>
        <v>260000</v>
      </c>
      <c r="L11" s="27" t="s">
        <v>45</v>
      </c>
      <c r="M11" s="334">
        <v>260000</v>
      </c>
      <c r="N11" s="334">
        <f>K11+25000</f>
        <v>285000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2"/>
        <v>400000</v>
      </c>
      <c r="L12" s="27" t="s">
        <v>45</v>
      </c>
      <c r="M12" s="334">
        <v>400000</v>
      </c>
      <c r="N12" s="334">
        <f>K12+25000</f>
        <v>425000</v>
      </c>
    </row>
    <row r="13" spans="1:14" ht="15.75" thickBot="1" x14ac:dyDescent="0.3">
      <c r="A13" s="51" t="s">
        <v>114</v>
      </c>
      <c r="B13" s="57" t="s">
        <v>115</v>
      </c>
      <c r="C13" s="53">
        <v>0.9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2"/>
        <v>330000</v>
      </c>
      <c r="L13" s="27" t="s">
        <v>176</v>
      </c>
      <c r="M13" s="334">
        <v>330000</v>
      </c>
      <c r="N13" s="334">
        <v>330000</v>
      </c>
    </row>
    <row r="14" spans="1:14" ht="15.75" thickBot="1" x14ac:dyDescent="0.3">
      <c r="A14" s="51" t="s">
        <v>116</v>
      </c>
      <c r="B14" s="57" t="s">
        <v>117</v>
      </c>
      <c r="C14" s="53">
        <v>0.9</v>
      </c>
      <c r="D14" s="54">
        <v>170000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2"/>
        <v>170000</v>
      </c>
      <c r="L14" s="27" t="s">
        <v>176</v>
      </c>
      <c r="M14" s="334">
        <v>170000</v>
      </c>
      <c r="N14" s="334">
        <v>170000</v>
      </c>
    </row>
    <row r="15" spans="1:14" ht="15.75" thickBot="1" x14ac:dyDescent="0.3">
      <c r="A15" s="51" t="s">
        <v>118</v>
      </c>
      <c r="B15" s="57" t="s">
        <v>119</v>
      </c>
      <c r="C15" s="53">
        <v>0.9</v>
      </c>
      <c r="D15" s="54">
        <v>260000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2"/>
        <v>260000</v>
      </c>
      <c r="L15" s="27" t="s">
        <v>176</v>
      </c>
      <c r="M15" s="334">
        <v>260000</v>
      </c>
      <c r="N15" s="334">
        <v>260000</v>
      </c>
    </row>
    <row r="16" spans="1:14" ht="15.75" thickBot="1" x14ac:dyDescent="0.3">
      <c r="A16" s="51" t="s">
        <v>2141</v>
      </c>
      <c r="B16" s="57" t="s">
        <v>2143</v>
      </c>
      <c r="C16" s="53">
        <v>0.9</v>
      </c>
      <c r="D16" s="54">
        <v>360000</v>
      </c>
      <c r="E16" s="49"/>
      <c r="F16" s="27" t="s">
        <v>99</v>
      </c>
      <c r="G16" s="26">
        <v>6.31</v>
      </c>
      <c r="H16" s="26">
        <v>7.3</v>
      </c>
      <c r="I16" s="27" t="s">
        <v>176</v>
      </c>
      <c r="J16" s="55" t="str">
        <f t="shared" si="0"/>
        <v>Mezzi elettrici da 6,31 mt. fino a 7,30 mt. pianale interamente ribassato_Urbano_Elettrico</v>
      </c>
      <c r="K16" s="56">
        <f t="shared" si="2"/>
        <v>360000</v>
      </c>
      <c r="L16" s="27" t="s">
        <v>176</v>
      </c>
      <c r="M16" s="334">
        <v>360000</v>
      </c>
      <c r="N16" s="334">
        <v>360000</v>
      </c>
    </row>
    <row r="17" spans="1:14" ht="15.75" thickBot="1" x14ac:dyDescent="0.3">
      <c r="A17" s="51" t="s">
        <v>2142</v>
      </c>
      <c r="B17" s="57" t="s">
        <v>2144</v>
      </c>
      <c r="C17" s="53">
        <v>0.9</v>
      </c>
      <c r="D17" s="54">
        <v>410000</v>
      </c>
      <c r="E17" s="49"/>
      <c r="F17" s="27" t="s">
        <v>99</v>
      </c>
      <c r="G17" s="26">
        <v>7.31</v>
      </c>
      <c r="H17" s="26">
        <v>8.3000000000000007</v>
      </c>
      <c r="I17" s="27" t="s">
        <v>176</v>
      </c>
      <c r="J17" s="55" t="str">
        <f t="shared" si="0"/>
        <v>Mezzi elettrici da 7,31 mt. fino a 8,30 mt. pianale interamente ribassato_Urbano_Elettrico</v>
      </c>
      <c r="K17" s="56">
        <f t="shared" si="2"/>
        <v>410000</v>
      </c>
      <c r="L17" s="27" t="s">
        <v>176</v>
      </c>
      <c r="M17" s="334">
        <v>410000</v>
      </c>
      <c r="N17" s="334">
        <v>410000</v>
      </c>
    </row>
    <row r="18" spans="1:14" ht="15.75" thickBot="1" x14ac:dyDescent="0.3">
      <c r="A18" s="51" t="s">
        <v>122</v>
      </c>
      <c r="B18" s="57" t="s">
        <v>123</v>
      </c>
      <c r="C18" s="53">
        <v>0.9</v>
      </c>
      <c r="D18" s="54">
        <v>500000</v>
      </c>
      <c r="E18" s="49"/>
      <c r="F18" s="27" t="s">
        <v>99</v>
      </c>
      <c r="G18" s="26">
        <v>8.31</v>
      </c>
      <c r="H18" s="26">
        <v>10</v>
      </c>
      <c r="I18" s="27" t="s">
        <v>176</v>
      </c>
      <c r="J18" s="55" t="str">
        <f t="shared" si="0"/>
        <v>Mezzi elettrici da 8,31 mt. a 10 mt. pianale interamente ribassato_Urbano_Elettrico</v>
      </c>
      <c r="K18" s="56">
        <f t="shared" si="2"/>
        <v>500000</v>
      </c>
      <c r="L18" s="27" t="s">
        <v>176</v>
      </c>
      <c r="M18" s="334">
        <v>500000</v>
      </c>
      <c r="N18" s="334">
        <v>500000</v>
      </c>
    </row>
    <row r="19" spans="1:14" ht="15.75" thickBot="1" x14ac:dyDescent="0.3">
      <c r="A19" s="51" t="s">
        <v>124</v>
      </c>
      <c r="B19" s="57" t="s">
        <v>125</v>
      </c>
      <c r="C19" s="53">
        <v>0.9</v>
      </c>
      <c r="D19" s="54">
        <v>600000</v>
      </c>
      <c r="E19" s="49"/>
      <c r="F19" s="27" t="s">
        <v>99</v>
      </c>
      <c r="G19" s="26">
        <v>10.01</v>
      </c>
      <c r="H19" s="26">
        <v>12</v>
      </c>
      <c r="I19" s="27" t="s">
        <v>176</v>
      </c>
      <c r="J19" s="55" t="str">
        <f t="shared" si="0"/>
        <v>Mezzi elettrici da 10,01 mt. a 12,00 mt._Urbano_Elettrico</v>
      </c>
      <c r="K19" s="56">
        <f t="shared" si="2"/>
        <v>600000</v>
      </c>
      <c r="L19" s="27" t="s">
        <v>176</v>
      </c>
      <c r="M19" s="334">
        <v>600000</v>
      </c>
      <c r="N19" s="334">
        <v>600000</v>
      </c>
    </row>
    <row r="20" spans="1:14" ht="15.75" thickBot="1" x14ac:dyDescent="0.3">
      <c r="A20" s="51" t="s">
        <v>126</v>
      </c>
      <c r="B20" s="57" t="s">
        <v>127</v>
      </c>
      <c r="C20" s="53">
        <v>0.9</v>
      </c>
      <c r="D20" s="54">
        <v>630000</v>
      </c>
      <c r="E20" s="49"/>
      <c r="F20" s="27" t="s">
        <v>99</v>
      </c>
      <c r="G20" s="26">
        <v>12.01</v>
      </c>
      <c r="H20" s="26">
        <v>14.5</v>
      </c>
      <c r="I20" s="27" t="s">
        <v>176</v>
      </c>
      <c r="J20" s="55" t="str">
        <f t="shared" si="0"/>
        <v>Mezzi elettrici da 12,01 mt. a 14,50 mt._Urbano_Elettrico</v>
      </c>
      <c r="K20" s="56">
        <f t="shared" si="2"/>
        <v>630000</v>
      </c>
      <c r="L20" s="27" t="s">
        <v>176</v>
      </c>
      <c r="M20" s="334">
        <v>630000</v>
      </c>
      <c r="N20" s="334">
        <v>630000</v>
      </c>
    </row>
    <row r="21" spans="1:14" ht="15.75" thickBot="1" x14ac:dyDescent="0.3">
      <c r="A21" s="51" t="s">
        <v>128</v>
      </c>
      <c r="B21" s="57" t="s">
        <v>129</v>
      </c>
      <c r="C21" s="53">
        <v>0.9</v>
      </c>
      <c r="D21" s="54">
        <v>830000</v>
      </c>
      <c r="E21" s="49"/>
      <c r="F21" s="27" t="s">
        <v>99</v>
      </c>
      <c r="G21" s="26">
        <v>13.61</v>
      </c>
      <c r="H21" s="26">
        <v>18</v>
      </c>
      <c r="I21" s="27" t="s">
        <v>176</v>
      </c>
      <c r="J21" s="55" t="str">
        <f t="shared" si="0"/>
        <v>Mezzi elettrici autosnodati da 13,61 m a 18,00 m_Urbano_Elettrico</v>
      </c>
      <c r="K21" s="56">
        <f>+D21</f>
        <v>830000</v>
      </c>
      <c r="L21" s="27" t="s">
        <v>176</v>
      </c>
      <c r="M21" s="334">
        <v>830000</v>
      </c>
      <c r="N21" s="334">
        <v>830000</v>
      </c>
    </row>
    <row r="22" spans="1:14" ht="15.75" thickBot="1" x14ac:dyDescent="0.3">
      <c r="A22" s="252" t="s">
        <v>2029</v>
      </c>
      <c r="B22" s="253" t="s">
        <v>2030</v>
      </c>
      <c r="C22" s="53">
        <v>0.9</v>
      </c>
      <c r="D22" s="54">
        <v>750000</v>
      </c>
      <c r="E22" s="49"/>
      <c r="F22" s="27" t="s">
        <v>99</v>
      </c>
      <c r="G22" s="26">
        <v>12.01</v>
      </c>
      <c r="I22" s="27" t="s">
        <v>224</v>
      </c>
      <c r="J22" s="55" t="str">
        <f t="shared" si="0"/>
        <v>Mezzi a idrogeno  da 12,01 mt.  _Urbano_Idrogeno</v>
      </c>
      <c r="K22" s="56">
        <f>+D22</f>
        <v>750000</v>
      </c>
      <c r="L22" s="27" t="s">
        <v>224</v>
      </c>
      <c r="M22" s="334">
        <v>750000</v>
      </c>
      <c r="N22" s="334">
        <v>750000</v>
      </c>
    </row>
    <row r="23" spans="1:14" ht="15.75" thickBot="1" x14ac:dyDescent="0.3">
      <c r="A23" s="51" t="s">
        <v>130</v>
      </c>
      <c r="B23" s="58" t="s">
        <v>131</v>
      </c>
      <c r="C23" s="53">
        <v>0.8</v>
      </c>
      <c r="D23" s="54">
        <v>140000</v>
      </c>
      <c r="E23" s="49"/>
      <c r="F23" s="27" t="s">
        <v>99</v>
      </c>
      <c r="G23" s="26">
        <v>0</v>
      </c>
      <c r="H23" s="26">
        <v>6.3</v>
      </c>
      <c r="I23" s="27" t="s">
        <v>177</v>
      </c>
      <c r="J23" s="55" t="str">
        <f t="shared" si="0"/>
        <v>Mezzi ibridi fino a 6,30 mt._Urbano_Ibridi</v>
      </c>
      <c r="K23" s="56">
        <f t="shared" si="2"/>
        <v>140000</v>
      </c>
      <c r="L23" s="27" t="s">
        <v>177</v>
      </c>
      <c r="M23" s="334">
        <v>140000</v>
      </c>
      <c r="N23" s="334">
        <v>140000</v>
      </c>
    </row>
    <row r="24" spans="1:14" ht="15.75" thickBot="1" x14ac:dyDescent="0.3">
      <c r="A24" s="51" t="s">
        <v>132</v>
      </c>
      <c r="B24" s="58" t="s">
        <v>133</v>
      </c>
      <c r="C24" s="53">
        <v>0.8</v>
      </c>
      <c r="D24" s="54">
        <v>250000</v>
      </c>
      <c r="E24" s="49"/>
      <c r="F24" s="27" t="s">
        <v>99</v>
      </c>
      <c r="G24" s="26">
        <v>6.31</v>
      </c>
      <c r="H24" s="26">
        <v>10</v>
      </c>
      <c r="I24" s="27" t="s">
        <v>177</v>
      </c>
      <c r="J24" s="55" t="str">
        <f t="shared" si="0"/>
        <v>Mezzi ibridi da 6,31 a 10 mt._Urbano_Ibridi</v>
      </c>
      <c r="K24" s="56">
        <f t="shared" si="2"/>
        <v>250000</v>
      </c>
      <c r="L24" s="27" t="s">
        <v>177</v>
      </c>
      <c r="M24" s="334">
        <v>250000</v>
      </c>
      <c r="N24" s="334">
        <v>250000</v>
      </c>
    </row>
    <row r="25" spans="1:14" ht="15.75" thickBot="1" x14ac:dyDescent="0.3">
      <c r="A25" s="51" t="s">
        <v>134</v>
      </c>
      <c r="B25" s="58" t="s">
        <v>135</v>
      </c>
      <c r="C25" s="53">
        <v>0.8</v>
      </c>
      <c r="D25" s="54">
        <v>335000</v>
      </c>
      <c r="E25" s="49"/>
      <c r="F25" s="27" t="s">
        <v>99</v>
      </c>
      <c r="G25" s="26">
        <v>10.01</v>
      </c>
      <c r="H25" s="26">
        <v>13.6</v>
      </c>
      <c r="I25" s="27" t="s">
        <v>177</v>
      </c>
      <c r="J25" s="55" t="str">
        <f t="shared" si="0"/>
        <v>Mezzi ibridi da 10,01 m a 13,60 m_Urbano_Ibridi</v>
      </c>
      <c r="K25" s="56">
        <f t="shared" si="2"/>
        <v>335000</v>
      </c>
      <c r="L25" s="27" t="s">
        <v>177</v>
      </c>
      <c r="M25" s="334">
        <v>335000</v>
      </c>
      <c r="N25" s="334">
        <v>335000</v>
      </c>
    </row>
    <row r="26" spans="1:14" ht="15.75" thickBot="1" x14ac:dyDescent="0.3">
      <c r="A26" s="51" t="s">
        <v>136</v>
      </c>
      <c r="B26" s="58" t="s">
        <v>137</v>
      </c>
      <c r="C26" s="53">
        <v>0.8</v>
      </c>
      <c r="D26" s="54">
        <v>520000</v>
      </c>
      <c r="E26" s="49"/>
      <c r="F26" s="27" t="s">
        <v>99</v>
      </c>
      <c r="G26" s="26">
        <v>13.61</v>
      </c>
      <c r="H26" s="26">
        <v>18</v>
      </c>
      <c r="I26" s="27" t="s">
        <v>177</v>
      </c>
      <c r="J26" s="55" t="str">
        <f t="shared" si="0"/>
        <v>Mezzi ibridi autosnodati da 13,61 a 18,00 m_Urbano_Ibridi</v>
      </c>
      <c r="K26" s="56">
        <f t="shared" si="2"/>
        <v>520000</v>
      </c>
      <c r="L26" s="27" t="s">
        <v>177</v>
      </c>
      <c r="M26" s="334">
        <v>520000</v>
      </c>
      <c r="N26" s="334">
        <v>520000</v>
      </c>
    </row>
    <row r="27" spans="1:14" ht="30.75" thickBot="1" x14ac:dyDescent="0.3">
      <c r="A27" s="51">
        <v>12</v>
      </c>
      <c r="B27" s="59" t="s">
        <v>138</v>
      </c>
      <c r="C27" s="53">
        <v>0.8</v>
      </c>
      <c r="D27" s="54">
        <v>150000</v>
      </c>
      <c r="E27" s="49"/>
      <c r="F27" s="27" t="s">
        <v>99</v>
      </c>
      <c r="G27" s="26">
        <v>6.3</v>
      </c>
      <c r="H27" s="26">
        <v>7.69</v>
      </c>
      <c r="I27" s="27" t="s">
        <v>46</v>
      </c>
      <c r="J27" s="55" t="str">
        <f t="shared" si="0"/>
        <v>Mezzi di lunghezza da 6,30 mt. a 7,69 mt.  alimentazione a metano con motore anteriore_Urbano_Metano</v>
      </c>
      <c r="K27" s="56">
        <f t="shared" si="2"/>
        <v>150000</v>
      </c>
      <c r="L27" s="27" t="s">
        <v>46</v>
      </c>
      <c r="M27" s="334">
        <f t="shared" ref="M27:M36" si="3">K27+15000</f>
        <v>165000</v>
      </c>
      <c r="N27" s="334">
        <f>K27+15000</f>
        <v>165000</v>
      </c>
    </row>
    <row r="28" spans="1:14" ht="30.75" thickBot="1" x14ac:dyDescent="0.3">
      <c r="A28" s="51" t="s">
        <v>34</v>
      </c>
      <c r="B28" s="59" t="s">
        <v>35</v>
      </c>
      <c r="C28" s="53">
        <v>0.8</v>
      </c>
      <c r="D28" s="54">
        <v>220000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posteriore_Urbano_Metano</v>
      </c>
      <c r="K28" s="56">
        <f t="shared" si="2"/>
        <v>220000</v>
      </c>
      <c r="L28" s="27" t="s">
        <v>46</v>
      </c>
      <c r="M28" s="334">
        <f t="shared" si="3"/>
        <v>235000</v>
      </c>
      <c r="N28" s="334">
        <f>K28+15000</f>
        <v>235000</v>
      </c>
    </row>
    <row r="29" spans="1:14" ht="30.75" thickBot="1" x14ac:dyDescent="0.3">
      <c r="A29" s="51" t="s">
        <v>32</v>
      </c>
      <c r="B29" s="59" t="s">
        <v>33</v>
      </c>
      <c r="C29" s="53">
        <v>0.8</v>
      </c>
      <c r="D29" s="54">
        <v>180000</v>
      </c>
      <c r="E29" s="49"/>
      <c r="F29" s="27" t="s">
        <v>99</v>
      </c>
      <c r="G29" s="26">
        <v>7.7</v>
      </c>
      <c r="H29" s="26">
        <v>8.3000000000000007</v>
      </c>
      <c r="I29" s="27" t="s">
        <v>46</v>
      </c>
      <c r="J29" s="55" t="str">
        <f t="shared" si="0"/>
        <v>Mezzi di lunghezza da 7,70 mt. a 8,30 mt. alimentazione a metano con motore anteriore_Urbano_Metano</v>
      </c>
      <c r="K29" s="56">
        <f t="shared" si="2"/>
        <v>180000</v>
      </c>
      <c r="L29" s="27" t="s">
        <v>46</v>
      </c>
      <c r="M29" s="334">
        <f t="shared" si="3"/>
        <v>195000</v>
      </c>
      <c r="N29" s="334">
        <f>K29+15000</f>
        <v>195000</v>
      </c>
    </row>
    <row r="30" spans="1:14" ht="30.75" thickBot="1" x14ac:dyDescent="0.3">
      <c r="A30" s="51">
        <v>14</v>
      </c>
      <c r="B30" s="59" t="s">
        <v>139</v>
      </c>
      <c r="C30" s="53">
        <v>0.8</v>
      </c>
      <c r="D30" s="54">
        <v>190000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anteriore_Urbano_Metano</v>
      </c>
      <c r="K30" s="56">
        <f t="shared" si="2"/>
        <v>190000</v>
      </c>
      <c r="L30" s="27" t="s">
        <v>46</v>
      </c>
      <c r="M30" s="334">
        <f t="shared" si="3"/>
        <v>205000</v>
      </c>
      <c r="N30" s="334">
        <f>K30+15000</f>
        <v>205000</v>
      </c>
    </row>
    <row r="31" spans="1:14" ht="30.75" thickBot="1" x14ac:dyDescent="0.3">
      <c r="A31" s="51" t="s">
        <v>140</v>
      </c>
      <c r="B31" s="59" t="s">
        <v>141</v>
      </c>
      <c r="C31" s="53">
        <v>0.8</v>
      </c>
      <c r="D31" s="54">
        <v>250000</v>
      </c>
      <c r="E31" s="49"/>
      <c r="F31" s="27" t="s">
        <v>99</v>
      </c>
      <c r="G31" s="26">
        <v>8.31</v>
      </c>
      <c r="H31" s="26">
        <v>10</v>
      </c>
      <c r="I31" s="27" t="s">
        <v>46</v>
      </c>
      <c r="J31" s="55" t="str">
        <f t="shared" si="0"/>
        <v>Mezzi di lunghezza da 8,31 mt a 10,00 mt. alimentazione a metano con motore posteriore_Urbano_Metano</v>
      </c>
      <c r="K31" s="56">
        <f t="shared" si="2"/>
        <v>250000</v>
      </c>
      <c r="L31" s="27" t="s">
        <v>46</v>
      </c>
      <c r="M31" s="334">
        <f t="shared" si="3"/>
        <v>265000</v>
      </c>
      <c r="N31" s="334">
        <f>K31+15000</f>
        <v>265000</v>
      </c>
    </row>
    <row r="32" spans="1:14" ht="30.75" thickBot="1" x14ac:dyDescent="0.3">
      <c r="A32" s="51">
        <v>15</v>
      </c>
      <c r="B32" s="59" t="s">
        <v>142</v>
      </c>
      <c r="C32" s="53">
        <v>0.8</v>
      </c>
      <c r="D32" s="54">
        <v>270000</v>
      </c>
      <c r="E32" s="49"/>
      <c r="F32" s="27" t="s">
        <v>99</v>
      </c>
      <c r="G32" s="26">
        <v>10.01</v>
      </c>
      <c r="H32" s="26">
        <v>18</v>
      </c>
      <c r="I32" s="27" t="s">
        <v>46</v>
      </c>
      <c r="J32" s="55" t="str">
        <f t="shared" si="0"/>
        <v>Mezzi di lunghezza da 10,01 mt. a 11,00 mt.   alimentazione a metano pianale ribassato _Urbano_Metano</v>
      </c>
      <c r="K32" s="56">
        <f t="shared" si="2"/>
        <v>270000</v>
      </c>
      <c r="L32" s="27" t="s">
        <v>46</v>
      </c>
      <c r="M32" s="334">
        <f t="shared" si="3"/>
        <v>285000</v>
      </c>
      <c r="N32" s="334">
        <f>K32+25000</f>
        <v>295000</v>
      </c>
    </row>
    <row r="33" spans="1:14" ht="30.75" thickBot="1" x14ac:dyDescent="0.3">
      <c r="A33" s="51">
        <v>16</v>
      </c>
      <c r="B33" s="59" t="s">
        <v>143</v>
      </c>
      <c r="C33" s="53">
        <v>0.8</v>
      </c>
      <c r="D33" s="54">
        <v>300000</v>
      </c>
      <c r="E33" s="49"/>
      <c r="F33" s="27" t="s">
        <v>99</v>
      </c>
      <c r="G33" s="26">
        <v>11.01</v>
      </c>
      <c r="H33" s="26">
        <v>12</v>
      </c>
      <c r="I33" s="27" t="s">
        <v>46</v>
      </c>
      <c r="J33" s="55" t="str">
        <f t="shared" si="0"/>
        <v>Mezzi di lunghezza da 11,01 mt. a 12,00 mt. alimentazione a metano pianale ribassato_Urbano_Metano</v>
      </c>
      <c r="K33" s="56">
        <f t="shared" si="2"/>
        <v>300000</v>
      </c>
      <c r="L33" s="27" t="s">
        <v>46</v>
      </c>
      <c r="M33" s="334">
        <f t="shared" si="3"/>
        <v>315000</v>
      </c>
      <c r="N33" s="334">
        <f>K33+25000</f>
        <v>325000</v>
      </c>
    </row>
    <row r="34" spans="1:14" ht="30.75" thickBot="1" x14ac:dyDescent="0.3">
      <c r="A34" s="51" t="s">
        <v>144</v>
      </c>
      <c r="B34" s="59" t="s">
        <v>145</v>
      </c>
      <c r="C34" s="53">
        <v>0.8</v>
      </c>
      <c r="D34" s="54">
        <v>320000</v>
      </c>
      <c r="E34" s="49"/>
      <c r="F34" s="27" t="s">
        <v>99</v>
      </c>
      <c r="G34" s="26">
        <v>12.01</v>
      </c>
      <c r="H34" s="26">
        <v>12.6</v>
      </c>
      <c r="I34" s="27" t="s">
        <v>46</v>
      </c>
      <c r="J34" s="55" t="str">
        <f t="shared" si="0"/>
        <v>Mezzi di lunghezza da 12,01 a 12,60 mt. alimentazione a metano pianale ribassato_Urbano_Metano</v>
      </c>
      <c r="K34" s="56">
        <f t="shared" si="2"/>
        <v>320000</v>
      </c>
      <c r="L34" s="27" t="s">
        <v>46</v>
      </c>
      <c r="M34" s="334">
        <f t="shared" si="3"/>
        <v>335000</v>
      </c>
      <c r="N34" s="334">
        <f>K34+25000</f>
        <v>345000</v>
      </c>
    </row>
    <row r="35" spans="1:14" ht="30.75" thickBot="1" x14ac:dyDescent="0.3">
      <c r="A35" s="51" t="s">
        <v>146</v>
      </c>
      <c r="B35" s="59" t="s">
        <v>147</v>
      </c>
      <c r="C35" s="53">
        <v>0.8</v>
      </c>
      <c r="D35" s="54">
        <v>340000</v>
      </c>
      <c r="E35" s="49"/>
      <c r="F35" s="27" t="s">
        <v>99</v>
      </c>
      <c r="G35" s="26">
        <v>12.61</v>
      </c>
      <c r="H35" s="26">
        <v>14</v>
      </c>
      <c r="I35" s="27" t="s">
        <v>46</v>
      </c>
      <c r="J35" s="55" t="str">
        <f t="shared" si="0"/>
        <v>Mezzi di lunghezza da 12,61 a 14,00 mt. alimentazione a metano pianale ribassato (3 assi)_Urbano_Metano</v>
      </c>
      <c r="K35" s="56">
        <f t="shared" si="2"/>
        <v>340000</v>
      </c>
      <c r="L35" s="27" t="s">
        <v>46</v>
      </c>
      <c r="M35" s="334">
        <f t="shared" si="3"/>
        <v>355000</v>
      </c>
      <c r="N35" s="334">
        <f>K35+25000</f>
        <v>365000</v>
      </c>
    </row>
    <row r="36" spans="1:14" ht="15.75" thickBot="1" x14ac:dyDescent="0.3">
      <c r="A36" s="51">
        <v>17</v>
      </c>
      <c r="B36" s="59" t="s">
        <v>148</v>
      </c>
      <c r="C36" s="53">
        <v>0.8</v>
      </c>
      <c r="D36" s="54">
        <v>430000</v>
      </c>
      <c r="E36" s="49"/>
      <c r="F36" s="27" t="s">
        <v>99</v>
      </c>
      <c r="G36" s="26">
        <v>0</v>
      </c>
      <c r="H36" s="26">
        <v>18</v>
      </c>
      <c r="I36" s="27" t="s">
        <v>46</v>
      </c>
      <c r="J36" s="55" t="str">
        <f t="shared" si="0"/>
        <v>Mezzi autosnodati di lunghezza circa 18,00 mt. alimentazione a metano_Urbano_Metano</v>
      </c>
      <c r="K36" s="56">
        <f t="shared" si="2"/>
        <v>430000</v>
      </c>
      <c r="L36" s="27" t="s">
        <v>46</v>
      </c>
      <c r="M36" s="334">
        <f t="shared" si="3"/>
        <v>445000</v>
      </c>
      <c r="N36" s="334">
        <f>K36+25000</f>
        <v>455000</v>
      </c>
    </row>
    <row r="37" spans="1:14" ht="15.75" thickBot="1" x14ac:dyDescent="0.3">
      <c r="A37" s="51">
        <v>18</v>
      </c>
      <c r="B37" s="60" t="s">
        <v>22</v>
      </c>
      <c r="C37" s="53">
        <v>0.8</v>
      </c>
      <c r="D37" s="54">
        <v>600000</v>
      </c>
      <c r="E37" s="49"/>
      <c r="F37" s="27" t="s">
        <v>99</v>
      </c>
      <c r="G37" s="26">
        <v>0</v>
      </c>
      <c r="H37" s="26">
        <v>12</v>
      </c>
      <c r="I37" s="27" t="s">
        <v>178</v>
      </c>
      <c r="J37" s="55" t="str">
        <f t="shared" si="0"/>
        <v>Filobus di lunghezza circa 12 mt_Urbano_Filobus</v>
      </c>
      <c r="K37" s="56">
        <f t="shared" si="2"/>
        <v>600000</v>
      </c>
      <c r="L37" s="27" t="s">
        <v>178</v>
      </c>
      <c r="M37" s="334">
        <v>600000</v>
      </c>
      <c r="N37" s="334">
        <v>600000</v>
      </c>
    </row>
    <row r="38" spans="1:14" ht="15.75" thickBot="1" x14ac:dyDescent="0.3">
      <c r="A38" s="51">
        <v>19</v>
      </c>
      <c r="B38" s="60" t="s">
        <v>23</v>
      </c>
      <c r="C38" s="53">
        <v>0.8</v>
      </c>
      <c r="D38" s="54">
        <v>800000</v>
      </c>
      <c r="E38" s="49"/>
      <c r="F38" s="27" t="s">
        <v>99</v>
      </c>
      <c r="G38" s="26">
        <v>0</v>
      </c>
      <c r="H38" s="26">
        <v>18</v>
      </c>
      <c r="I38" s="27" t="s">
        <v>178</v>
      </c>
      <c r="J38" s="55" t="str">
        <f t="shared" si="0"/>
        <v>Filobus autosnodati di lunghezza circa 18 mt_Urbano_Filobus</v>
      </c>
      <c r="K38" s="56">
        <f t="shared" si="2"/>
        <v>800000</v>
      </c>
      <c r="L38" s="27" t="s">
        <v>178</v>
      </c>
      <c r="M38" s="334">
        <v>800000</v>
      </c>
      <c r="N38" s="334">
        <v>800000</v>
      </c>
    </row>
    <row r="39" spans="1:14" ht="15.75" thickBot="1" x14ac:dyDescent="0.3">
      <c r="A39" s="61">
        <v>20</v>
      </c>
      <c r="B39" s="62" t="s">
        <v>149</v>
      </c>
      <c r="C39" s="53">
        <v>0.8</v>
      </c>
      <c r="D39" s="63">
        <v>130000</v>
      </c>
      <c r="E39" s="32"/>
      <c r="F39" s="33" t="s">
        <v>175</v>
      </c>
      <c r="G39" s="26">
        <v>6.3</v>
      </c>
      <c r="H39" s="26">
        <v>8</v>
      </c>
      <c r="I39" s="27" t="s">
        <v>45</v>
      </c>
      <c r="J39" s="55" t="str">
        <f t="shared" si="0"/>
        <v>Mezzi di lunghezza da 6,30 mt. a 8,00 mt. con motore anteriore_Interurbani_Gasolio</v>
      </c>
      <c r="K39" s="56">
        <f t="shared" si="2"/>
        <v>130000</v>
      </c>
      <c r="L39" s="27" t="s">
        <v>45</v>
      </c>
      <c r="M39" s="334">
        <v>130000</v>
      </c>
      <c r="N39" s="334">
        <f t="shared" ref="N39:N47" si="4">K39+15000</f>
        <v>145000</v>
      </c>
    </row>
    <row r="40" spans="1:14" ht="15.75" thickBot="1" x14ac:dyDescent="0.3">
      <c r="A40" s="61">
        <v>21</v>
      </c>
      <c r="B40" s="62" t="s">
        <v>150</v>
      </c>
      <c r="C40" s="53">
        <v>0.8</v>
      </c>
      <c r="D40" s="63">
        <v>150000</v>
      </c>
      <c r="E40" s="32"/>
      <c r="F40" s="33" t="s">
        <v>175</v>
      </c>
      <c r="G40" s="26">
        <v>8.01</v>
      </c>
      <c r="H40" s="26">
        <v>9</v>
      </c>
      <c r="I40" s="27" t="s">
        <v>45</v>
      </c>
      <c r="J40" s="55" t="str">
        <f t="shared" si="0"/>
        <v>Mezzi di lunghezza da 8,01 mt. a 9,00 mt. con motore anteriore_Interurbani_Gasolio</v>
      </c>
      <c r="K40" s="56">
        <f t="shared" si="2"/>
        <v>150000</v>
      </c>
      <c r="L40" s="27" t="s">
        <v>45</v>
      </c>
      <c r="M40" s="334">
        <v>150000</v>
      </c>
      <c r="N40" s="334">
        <f t="shared" si="4"/>
        <v>165000</v>
      </c>
    </row>
    <row r="41" spans="1:14" ht="15.75" thickBot="1" x14ac:dyDescent="0.3">
      <c r="A41" s="61">
        <v>22</v>
      </c>
      <c r="B41" s="62" t="s">
        <v>151</v>
      </c>
      <c r="C41" s="53">
        <v>0.8</v>
      </c>
      <c r="D41" s="63">
        <v>165000</v>
      </c>
      <c r="E41" s="32"/>
      <c r="F41" s="33" t="s">
        <v>175</v>
      </c>
      <c r="G41" s="26">
        <v>9.01</v>
      </c>
      <c r="H41" s="26">
        <v>10</v>
      </c>
      <c r="I41" s="27" t="s">
        <v>45</v>
      </c>
      <c r="J41" s="55" t="str">
        <f t="shared" si="0"/>
        <v>Mezzi di lunghezza da 9,01 mt. a 10,00 mt. con motore anteriore_Interurbani_Gasolio</v>
      </c>
      <c r="K41" s="56">
        <f t="shared" si="2"/>
        <v>165000</v>
      </c>
      <c r="L41" s="27" t="s">
        <v>45</v>
      </c>
      <c r="M41" s="334">
        <v>165000</v>
      </c>
      <c r="N41" s="334">
        <f t="shared" si="4"/>
        <v>180000</v>
      </c>
    </row>
    <row r="42" spans="1:14" ht="15.75" thickBot="1" x14ac:dyDescent="0.3">
      <c r="A42" s="61" t="s">
        <v>2031</v>
      </c>
      <c r="B42" s="254" t="s">
        <v>2033</v>
      </c>
      <c r="C42" s="53">
        <v>0.8</v>
      </c>
      <c r="D42" s="63">
        <v>140000</v>
      </c>
      <c r="E42" s="32"/>
      <c r="F42" s="33" t="s">
        <v>175</v>
      </c>
      <c r="G42" s="26">
        <v>6.3</v>
      </c>
      <c r="H42" s="26">
        <v>8</v>
      </c>
      <c r="I42" s="27" t="s">
        <v>45</v>
      </c>
      <c r="J42" s="55" t="str">
        <f t="shared" si="0"/>
        <v>Mezzi di lunghezza da 6,30 mt. a 8,00 mt. con motore posteriore_Interurbani_Gasolio</v>
      </c>
      <c r="K42" s="56">
        <v>140000</v>
      </c>
      <c r="L42" s="27" t="s">
        <v>45</v>
      </c>
      <c r="M42" s="334">
        <v>140000</v>
      </c>
      <c r="N42" s="334">
        <f t="shared" si="4"/>
        <v>155000</v>
      </c>
    </row>
    <row r="43" spans="1:14" ht="15.75" thickBot="1" x14ac:dyDescent="0.3">
      <c r="A43" s="61" t="s">
        <v>2032</v>
      </c>
      <c r="B43" s="254" t="s">
        <v>2034</v>
      </c>
      <c r="C43" s="53">
        <v>0.8</v>
      </c>
      <c r="D43" s="63">
        <v>160000</v>
      </c>
      <c r="E43" s="32"/>
      <c r="F43" s="33" t="s">
        <v>175</v>
      </c>
      <c r="G43" s="26">
        <v>8.01</v>
      </c>
      <c r="H43" s="26">
        <v>9</v>
      </c>
      <c r="I43" s="27" t="s">
        <v>45</v>
      </c>
      <c r="J43" s="55" t="str">
        <f t="shared" si="0"/>
        <v>Mezzi di lunghezza da 8,01 mt. a 9,00 mt. con motore posteriore_Interurbani_Gasolio</v>
      </c>
      <c r="K43" s="56">
        <v>160000</v>
      </c>
      <c r="L43" s="27" t="s">
        <v>45</v>
      </c>
      <c r="M43" s="334">
        <v>160000</v>
      </c>
      <c r="N43" s="334">
        <f t="shared" si="4"/>
        <v>175000</v>
      </c>
    </row>
    <row r="44" spans="1:14" ht="15.75" thickBot="1" x14ac:dyDescent="0.3">
      <c r="A44" s="61" t="s">
        <v>156</v>
      </c>
      <c r="B44" s="254" t="s">
        <v>2035</v>
      </c>
      <c r="C44" s="53">
        <v>0.8</v>
      </c>
      <c r="D44" s="63">
        <v>170000</v>
      </c>
      <c r="E44" s="32"/>
      <c r="F44" s="33" t="s">
        <v>175</v>
      </c>
      <c r="G44" s="26">
        <v>9.01</v>
      </c>
      <c r="H44" s="26">
        <v>10</v>
      </c>
      <c r="I44" s="27" t="s">
        <v>45</v>
      </c>
      <c r="J44" s="55" t="str">
        <f t="shared" si="0"/>
        <v>Mezzi di lunghezza da 9,01 mt. a 10,00 mt. con motore posteriore_Interurbani_Gasolio</v>
      </c>
      <c r="K44" s="56">
        <v>170000</v>
      </c>
      <c r="L44" s="27" t="s">
        <v>45</v>
      </c>
      <c r="M44" s="334">
        <v>170000</v>
      </c>
      <c r="N44" s="334">
        <f t="shared" si="4"/>
        <v>185000</v>
      </c>
    </row>
    <row r="45" spans="1:14" ht="30.75" thickBot="1" x14ac:dyDescent="0.3">
      <c r="A45" s="61" t="s">
        <v>152</v>
      </c>
      <c r="B45" s="62" t="s">
        <v>153</v>
      </c>
      <c r="C45" s="53">
        <v>0.8</v>
      </c>
      <c r="D45" s="63">
        <v>150000</v>
      </c>
      <c r="E45" s="32"/>
      <c r="F45" s="33" t="s">
        <v>175</v>
      </c>
      <c r="G45" s="26">
        <v>6.3</v>
      </c>
      <c r="H45" s="26">
        <v>8</v>
      </c>
      <c r="I45" s="27" t="s">
        <v>45</v>
      </c>
      <c r="J45" s="55" t="str">
        <f t="shared" si="0"/>
        <v>Mezzi di lunghezza da 6,30 mt. a 8,00 mt. con motore posteriore, low entry_Interurbani_Gasolio</v>
      </c>
      <c r="K45" s="56">
        <f t="shared" si="2"/>
        <v>150000</v>
      </c>
      <c r="L45" s="27" t="s">
        <v>45</v>
      </c>
      <c r="M45" s="334">
        <v>150000</v>
      </c>
      <c r="N45" s="334">
        <f t="shared" si="4"/>
        <v>165000</v>
      </c>
    </row>
    <row r="46" spans="1:14" ht="30.75" thickBot="1" x14ac:dyDescent="0.3">
      <c r="A46" s="61" t="s">
        <v>154</v>
      </c>
      <c r="B46" s="62" t="s">
        <v>155</v>
      </c>
      <c r="C46" s="53">
        <v>0.8</v>
      </c>
      <c r="D46" s="63">
        <v>170000</v>
      </c>
      <c r="E46" s="33"/>
      <c r="F46" s="33" t="s">
        <v>175</v>
      </c>
      <c r="G46" s="26">
        <v>8.01</v>
      </c>
      <c r="H46" s="26">
        <v>9</v>
      </c>
      <c r="I46" s="27" t="s">
        <v>45</v>
      </c>
      <c r="J46" s="55" t="str">
        <f t="shared" si="0"/>
        <v>Mezzi di lunghezza da 8,01 mt. a 9,00 mt. con motore posteriore, low entry_Interurbani_Gasolio</v>
      </c>
      <c r="K46" s="56">
        <f t="shared" si="2"/>
        <v>170000</v>
      </c>
      <c r="L46" s="27" t="s">
        <v>45</v>
      </c>
      <c r="M46" s="334">
        <v>170000</v>
      </c>
      <c r="N46" s="334">
        <f t="shared" si="4"/>
        <v>185000</v>
      </c>
    </row>
    <row r="47" spans="1:14" ht="30.75" thickBot="1" x14ac:dyDescent="0.3">
      <c r="A47" s="61" t="s">
        <v>156</v>
      </c>
      <c r="B47" s="62" t="s">
        <v>157</v>
      </c>
      <c r="C47" s="53">
        <v>0.8</v>
      </c>
      <c r="D47" s="63">
        <v>180000</v>
      </c>
      <c r="E47" s="33"/>
      <c r="F47" s="33" t="s">
        <v>175</v>
      </c>
      <c r="G47" s="26">
        <v>9.01</v>
      </c>
      <c r="H47" s="26">
        <v>10</v>
      </c>
      <c r="I47" s="27" t="s">
        <v>45</v>
      </c>
      <c r="J47" s="55" t="str">
        <f t="shared" si="0"/>
        <v>Mezzi di lunghezza da 9,01 mt. a 10,00 mt. con motore posteriore, low entry_Interurbani_Gasolio</v>
      </c>
      <c r="K47" s="56">
        <f t="shared" si="2"/>
        <v>180000</v>
      </c>
      <c r="L47" s="27" t="s">
        <v>45</v>
      </c>
      <c r="M47" s="334">
        <v>180000</v>
      </c>
      <c r="N47" s="334">
        <f t="shared" si="4"/>
        <v>195000</v>
      </c>
    </row>
    <row r="48" spans="1:14" ht="15.75" thickBot="1" x14ac:dyDescent="0.3">
      <c r="A48" s="61">
        <v>23</v>
      </c>
      <c r="B48" s="62" t="s">
        <v>18</v>
      </c>
      <c r="C48" s="53">
        <v>0.8</v>
      </c>
      <c r="D48" s="63">
        <v>240000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mt._Interurbani_Gasolio</v>
      </c>
      <c r="K48" s="56">
        <f t="shared" si="2"/>
        <v>240000</v>
      </c>
      <c r="L48" s="27" t="s">
        <v>45</v>
      </c>
      <c r="M48" s="334">
        <v>240000</v>
      </c>
      <c r="N48" s="334">
        <f t="shared" ref="N48:N59" si="5">K48+25000</f>
        <v>265000</v>
      </c>
    </row>
    <row r="49" spans="1:14" ht="15.75" thickBot="1" x14ac:dyDescent="0.3">
      <c r="A49" s="61" t="s">
        <v>158</v>
      </c>
      <c r="B49" s="62" t="s">
        <v>30</v>
      </c>
      <c r="C49" s="53">
        <v>0.8</v>
      </c>
      <c r="D49" s="63">
        <v>260000</v>
      </c>
      <c r="E49" s="33"/>
      <c r="F49" s="33" t="s">
        <v>175</v>
      </c>
      <c r="G49" s="26">
        <v>10.01</v>
      </c>
      <c r="H49" s="26">
        <v>11</v>
      </c>
      <c r="I49" s="27" t="s">
        <v>45</v>
      </c>
      <c r="J49" s="55" t="str">
        <f t="shared" si="0"/>
        <v>Mezzi di lunghezza da 10,01 mt. a 11,00 mt. pianale ribassato_Interurbani_Gasolio</v>
      </c>
      <c r="K49" s="56">
        <f t="shared" si="2"/>
        <v>260000</v>
      </c>
      <c r="L49" s="27" t="s">
        <v>45</v>
      </c>
      <c r="M49" s="334">
        <v>260000</v>
      </c>
      <c r="N49" s="334">
        <f t="shared" si="5"/>
        <v>285000</v>
      </c>
    </row>
    <row r="50" spans="1:14" ht="15.75" thickBot="1" x14ac:dyDescent="0.3">
      <c r="A50" s="61">
        <v>24</v>
      </c>
      <c r="B50" s="62" t="s">
        <v>19</v>
      </c>
      <c r="C50" s="53">
        <v>0.8</v>
      </c>
      <c r="D50" s="63">
        <v>265000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mt._Interurbani_Gasolio</v>
      </c>
      <c r="K50" s="56">
        <f t="shared" si="2"/>
        <v>265000</v>
      </c>
      <c r="L50" s="27" t="s">
        <v>45</v>
      </c>
      <c r="M50" s="334">
        <v>265000</v>
      </c>
      <c r="N50" s="334">
        <f t="shared" si="5"/>
        <v>290000</v>
      </c>
    </row>
    <row r="51" spans="1:14" ht="15.75" thickBot="1" x14ac:dyDescent="0.3">
      <c r="A51" s="61" t="s">
        <v>159</v>
      </c>
      <c r="B51" s="62" t="s">
        <v>160</v>
      </c>
      <c r="C51" s="53">
        <v>0.8</v>
      </c>
      <c r="D51" s="63">
        <v>275000</v>
      </c>
      <c r="E51" s="33"/>
      <c r="F51" s="33" t="s">
        <v>175</v>
      </c>
      <c r="G51" s="26">
        <v>11.01</v>
      </c>
      <c r="H51" s="26">
        <v>12.3</v>
      </c>
      <c r="I51" s="27" t="s">
        <v>45</v>
      </c>
      <c r="J51" s="55" t="str">
        <f t="shared" si="0"/>
        <v>Mezzi di lunghezza da 11,01 mt. a 12,30 mt. pianale ribassato_Interurbani_Gasolio</v>
      </c>
      <c r="K51" s="56">
        <f t="shared" si="2"/>
        <v>275000</v>
      </c>
      <c r="L51" s="27" t="s">
        <v>45</v>
      </c>
      <c r="M51" s="334">
        <v>275000</v>
      </c>
      <c r="N51" s="334">
        <f t="shared" si="5"/>
        <v>300000</v>
      </c>
    </row>
    <row r="52" spans="1:14" ht="15.75" thickBot="1" x14ac:dyDescent="0.3">
      <c r="A52" s="61">
        <v>25</v>
      </c>
      <c r="B52" s="62" t="s">
        <v>15</v>
      </c>
      <c r="C52" s="53">
        <v>0.8</v>
      </c>
      <c r="D52" s="63">
        <v>280000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assi)_Interurbani_Gasolio</v>
      </c>
      <c r="K52" s="56">
        <f t="shared" si="2"/>
        <v>280000</v>
      </c>
      <c r="L52" s="27" t="s">
        <v>45</v>
      </c>
      <c r="M52" s="334">
        <v>280000</v>
      </c>
      <c r="N52" s="334">
        <f t="shared" si="5"/>
        <v>305000</v>
      </c>
    </row>
    <row r="53" spans="1:14" ht="15.75" thickBot="1" x14ac:dyDescent="0.3">
      <c r="A53" s="61" t="s">
        <v>161</v>
      </c>
      <c r="B53" s="62" t="s">
        <v>162</v>
      </c>
      <c r="C53" s="53">
        <v>0.8</v>
      </c>
      <c r="D53" s="63">
        <v>290000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(2 assi) pianale ribassato_Interurbani_Gasolio</v>
      </c>
      <c r="K53" s="56">
        <f t="shared" si="2"/>
        <v>290000</v>
      </c>
      <c r="L53" s="27" t="s">
        <v>45</v>
      </c>
      <c r="M53" s="334">
        <v>290000</v>
      </c>
      <c r="N53" s="334">
        <f t="shared" si="5"/>
        <v>315000</v>
      </c>
    </row>
    <row r="54" spans="1:14" ht="15.75" thickBot="1" x14ac:dyDescent="0.3">
      <c r="A54" s="61">
        <v>26</v>
      </c>
      <c r="B54" s="62" t="s">
        <v>16</v>
      </c>
      <c r="C54" s="53">
        <v>0.8</v>
      </c>
      <c r="D54" s="63">
        <v>310000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assi)_Interurbani_Gasolio</v>
      </c>
      <c r="K54" s="56">
        <f t="shared" si="2"/>
        <v>310000</v>
      </c>
      <c r="L54" s="27" t="s">
        <v>45</v>
      </c>
      <c r="M54" s="334">
        <v>310000</v>
      </c>
      <c r="N54" s="334">
        <f t="shared" si="5"/>
        <v>335000</v>
      </c>
    </row>
    <row r="55" spans="1:14" ht="15.75" thickBot="1" x14ac:dyDescent="0.3">
      <c r="A55" s="61" t="s">
        <v>163</v>
      </c>
      <c r="B55" s="62" t="s">
        <v>164</v>
      </c>
      <c r="C55" s="53">
        <v>0.8</v>
      </c>
      <c r="D55" s="63">
        <v>320000</v>
      </c>
      <c r="E55" s="33"/>
      <c r="F55" s="33" t="s">
        <v>175</v>
      </c>
      <c r="G55" s="26">
        <v>12.31</v>
      </c>
      <c r="H55" s="26">
        <v>14</v>
      </c>
      <c r="I55" s="27" t="s">
        <v>45</v>
      </c>
      <c r="J55" s="55" t="str">
        <f t="shared" si="0"/>
        <v>Mezzi di lunghezza da 12,31 mt. a 14,00 mt. (3 assi) pianale ribassato_Interurbani_Gasolio</v>
      </c>
      <c r="K55" s="56">
        <f t="shared" si="2"/>
        <v>320000</v>
      </c>
      <c r="L55" s="27" t="s">
        <v>45</v>
      </c>
      <c r="M55" s="334">
        <v>320000</v>
      </c>
      <c r="N55" s="334">
        <f t="shared" si="5"/>
        <v>345000</v>
      </c>
    </row>
    <row r="56" spans="1:14" ht="15.75" thickBot="1" x14ac:dyDescent="0.3">
      <c r="A56" s="61">
        <v>27</v>
      </c>
      <c r="B56" s="62" t="s">
        <v>20</v>
      </c>
      <c r="C56" s="53">
        <v>0.8</v>
      </c>
      <c r="D56" s="63">
        <v>315000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mt._Interurbani_Gasolio</v>
      </c>
      <c r="K56" s="56">
        <f t="shared" si="2"/>
        <v>315000</v>
      </c>
      <c r="L56" s="27" t="s">
        <v>45</v>
      </c>
      <c r="M56" s="334">
        <v>315000</v>
      </c>
      <c r="N56" s="334">
        <f t="shared" si="5"/>
        <v>340000</v>
      </c>
    </row>
    <row r="57" spans="1:14" ht="15.75" thickBot="1" x14ac:dyDescent="0.3">
      <c r="A57" s="61" t="s">
        <v>165</v>
      </c>
      <c r="B57" s="62" t="s">
        <v>166</v>
      </c>
      <c r="C57" s="53">
        <v>0.8</v>
      </c>
      <c r="D57" s="63">
        <v>325000</v>
      </c>
      <c r="E57" s="33"/>
      <c r="F57" s="33" t="s">
        <v>175</v>
      </c>
      <c r="G57" s="26">
        <v>14.01</v>
      </c>
      <c r="H57" s="26">
        <v>15</v>
      </c>
      <c r="I57" s="27" t="s">
        <v>45</v>
      </c>
      <c r="J57" s="55" t="str">
        <f t="shared" si="0"/>
        <v>Mezzi di lunghezza da 14,01 mt. a 15,00 mt. pianale ribassato_Interurbani_Gasolio</v>
      </c>
      <c r="K57" s="56">
        <f t="shared" si="2"/>
        <v>325000</v>
      </c>
      <c r="L57" s="27" t="s">
        <v>45</v>
      </c>
      <c r="M57" s="334">
        <v>325000</v>
      </c>
      <c r="N57" s="334">
        <f t="shared" si="5"/>
        <v>350000</v>
      </c>
    </row>
    <row r="58" spans="1:14" ht="15.75" thickBot="1" x14ac:dyDescent="0.3">
      <c r="A58" s="61">
        <v>28</v>
      </c>
      <c r="B58" s="62" t="s">
        <v>21</v>
      </c>
      <c r="C58" s="53">
        <v>0.8</v>
      </c>
      <c r="D58" s="63">
        <v>410000</v>
      </c>
      <c r="E58" s="33"/>
      <c r="F58" s="33" t="s">
        <v>175</v>
      </c>
      <c r="G58" s="26">
        <v>0</v>
      </c>
      <c r="H58" s="26">
        <v>18</v>
      </c>
      <c r="I58" s="27" t="s">
        <v>45</v>
      </c>
      <c r="J58" s="55" t="str">
        <f t="shared" si="0"/>
        <v>Mezzi autosnodati di lunghezza circa 18,00 mt._Interurbani_Gasolio</v>
      </c>
      <c r="K58" s="56">
        <f t="shared" si="2"/>
        <v>410000</v>
      </c>
      <c r="L58" s="27" t="s">
        <v>45</v>
      </c>
      <c r="M58" s="334">
        <v>410000</v>
      </c>
      <c r="N58" s="334">
        <f t="shared" si="5"/>
        <v>435000</v>
      </c>
    </row>
    <row r="59" spans="1:14" ht="15.75" thickBot="1" x14ac:dyDescent="0.3">
      <c r="A59" s="61">
        <v>29</v>
      </c>
      <c r="B59" s="62" t="s">
        <v>17</v>
      </c>
      <c r="C59" s="53">
        <v>0.8</v>
      </c>
      <c r="D59" s="63">
        <v>510000</v>
      </c>
      <c r="E59" s="33"/>
      <c r="F59" s="33" t="s">
        <v>175</v>
      </c>
      <c r="G59" s="26">
        <v>0</v>
      </c>
      <c r="H59" s="26" t="s">
        <v>200</v>
      </c>
      <c r="I59" s="27" t="s">
        <v>45</v>
      </c>
      <c r="J59" s="55" t="str">
        <f t="shared" si="0"/>
        <v>Mezzi a due piani_Interurbani_Gasolio</v>
      </c>
      <c r="K59" s="56">
        <f t="shared" si="2"/>
        <v>510000</v>
      </c>
      <c r="L59" s="27" t="s">
        <v>45</v>
      </c>
      <c r="M59" s="334">
        <v>510000</v>
      </c>
      <c r="N59" s="334">
        <f t="shared" si="5"/>
        <v>535000</v>
      </c>
    </row>
    <row r="60" spans="1:14" ht="15.75" thickBot="1" x14ac:dyDescent="0.3">
      <c r="A60" s="61">
        <v>30</v>
      </c>
      <c r="B60" s="64" t="s">
        <v>167</v>
      </c>
      <c r="C60" s="53">
        <v>0.9</v>
      </c>
      <c r="D60" s="63">
        <v>570000</v>
      </c>
      <c r="E60" s="33"/>
      <c r="F60" s="33" t="s">
        <v>175</v>
      </c>
      <c r="G60" s="26">
        <v>11</v>
      </c>
      <c r="H60" s="26">
        <v>12.3</v>
      </c>
      <c r="I60" s="27" t="s">
        <v>176</v>
      </c>
      <c r="J60" s="55" t="str">
        <f t="shared" si="0"/>
        <v>Mezzi di lunghezza da 11,00 a 12,30 elettrici (2 assi)_Interurbani_Elettrico</v>
      </c>
      <c r="K60" s="56">
        <f t="shared" si="2"/>
        <v>570000</v>
      </c>
      <c r="L60" s="27" t="s">
        <v>176</v>
      </c>
      <c r="M60" s="334">
        <v>570000</v>
      </c>
      <c r="N60" s="334">
        <v>570000</v>
      </c>
    </row>
    <row r="61" spans="1:14" ht="15.75" thickBot="1" x14ac:dyDescent="0.3">
      <c r="A61" s="61">
        <v>31</v>
      </c>
      <c r="B61" s="64" t="s">
        <v>168</v>
      </c>
      <c r="C61" s="53">
        <v>0.9</v>
      </c>
      <c r="D61" s="63">
        <v>590000</v>
      </c>
      <c r="E61" s="33"/>
      <c r="F61" s="33" t="s">
        <v>175</v>
      </c>
      <c r="G61" s="26">
        <v>12.31</v>
      </c>
      <c r="H61" s="26">
        <v>14</v>
      </c>
      <c r="I61" s="27" t="s">
        <v>176</v>
      </c>
      <c r="J61" s="55" t="str">
        <f t="shared" si="0"/>
        <v>Mezzi di lunghezza da 12,31 a 14,00 elettrici (2 assi) _Interurbani_Elettrico</v>
      </c>
      <c r="K61" s="56">
        <f t="shared" si="2"/>
        <v>590000</v>
      </c>
      <c r="L61" s="27" t="s">
        <v>176</v>
      </c>
      <c r="M61" s="334">
        <v>590000</v>
      </c>
      <c r="N61" s="334">
        <v>590000</v>
      </c>
    </row>
    <row r="62" spans="1:14" ht="30.75" thickBot="1" x14ac:dyDescent="0.3">
      <c r="A62" s="61">
        <v>32</v>
      </c>
      <c r="B62" s="65" t="s">
        <v>169</v>
      </c>
      <c r="C62" s="53">
        <v>0.8</v>
      </c>
      <c r="D62" s="63">
        <v>165000</v>
      </c>
      <c r="E62" s="33"/>
      <c r="F62" s="33" t="s">
        <v>175</v>
      </c>
      <c r="G62" s="26">
        <v>6.3</v>
      </c>
      <c r="H62" s="26">
        <v>8</v>
      </c>
      <c r="I62" s="27" t="s">
        <v>46</v>
      </c>
      <c r="J62" s="55" t="str">
        <f t="shared" si="0"/>
        <v>Mezzi di lunghezza da 6,30 a 8,00 mt. alimentazione a metano motore anteriore_Interurbani_Metano</v>
      </c>
      <c r="K62" s="56">
        <f t="shared" si="2"/>
        <v>165000</v>
      </c>
      <c r="L62" s="27" t="s">
        <v>46</v>
      </c>
      <c r="M62" s="334">
        <f t="shared" ref="M62:M67" si="6">K62+15000</f>
        <v>180000</v>
      </c>
      <c r="N62" s="334">
        <f>K62+15000</f>
        <v>180000</v>
      </c>
    </row>
    <row r="63" spans="1:14" ht="30.75" thickBot="1" x14ac:dyDescent="0.3">
      <c r="A63" s="61">
        <v>33</v>
      </c>
      <c r="B63" s="65" t="s">
        <v>170</v>
      </c>
      <c r="C63" s="53">
        <v>0.8</v>
      </c>
      <c r="D63" s="63">
        <v>175000</v>
      </c>
      <c r="E63" s="33"/>
      <c r="F63" s="33" t="s">
        <v>175</v>
      </c>
      <c r="G63" s="26">
        <v>8.01</v>
      </c>
      <c r="H63" s="26">
        <v>9</v>
      </c>
      <c r="I63" s="27" t="s">
        <v>46</v>
      </c>
      <c r="J63" s="55" t="str">
        <f t="shared" si="0"/>
        <v>Mezzi di lunghezza da 8,01 mt a 9,00 mt. alimentazione a metano motore anteriore_Interurbani_Metano</v>
      </c>
      <c r="K63" s="56">
        <f t="shared" si="2"/>
        <v>175000</v>
      </c>
      <c r="L63" s="27" t="s">
        <v>46</v>
      </c>
      <c r="M63" s="334">
        <f t="shared" si="6"/>
        <v>190000</v>
      </c>
      <c r="N63" s="334">
        <f>K63+15000</f>
        <v>190000</v>
      </c>
    </row>
    <row r="64" spans="1:14" ht="15.75" thickBot="1" x14ac:dyDescent="0.3">
      <c r="A64" s="61">
        <v>34</v>
      </c>
      <c r="B64" s="65" t="s">
        <v>171</v>
      </c>
      <c r="C64" s="53">
        <v>0.8</v>
      </c>
      <c r="D64" s="63">
        <v>290000</v>
      </c>
      <c r="E64" s="33"/>
      <c r="F64" s="33" t="s">
        <v>175</v>
      </c>
      <c r="G64" s="26">
        <v>11.01</v>
      </c>
      <c r="H64" s="26">
        <v>12.3</v>
      </c>
      <c r="I64" s="27" t="s">
        <v>46</v>
      </c>
      <c r="J64" s="55" t="str">
        <f t="shared" si="0"/>
        <v>Mezzi di lunghezza da 11,01 mt. a 12,30 mt. alimentazione a metano_Interurbani_Metano</v>
      </c>
      <c r="K64" s="56">
        <f t="shared" si="2"/>
        <v>290000</v>
      </c>
      <c r="L64" s="27" t="s">
        <v>46</v>
      </c>
      <c r="M64" s="334">
        <f t="shared" si="6"/>
        <v>305000</v>
      </c>
      <c r="N64" s="334">
        <f>K64+25000</f>
        <v>315000</v>
      </c>
    </row>
    <row r="65" spans="1:14" ht="15.75" thickBot="1" x14ac:dyDescent="0.3">
      <c r="A65" s="61">
        <v>35</v>
      </c>
      <c r="B65" s="65" t="s">
        <v>172</v>
      </c>
      <c r="C65" s="53">
        <v>0.8</v>
      </c>
      <c r="D65" s="63">
        <v>300000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metano_Interurbani_Metano</v>
      </c>
      <c r="K65" s="56">
        <f t="shared" si="2"/>
        <v>300000</v>
      </c>
      <c r="L65" s="27" t="s">
        <v>46</v>
      </c>
      <c r="M65" s="334">
        <f t="shared" si="6"/>
        <v>315000</v>
      </c>
      <c r="N65" s="334">
        <f>K65+25000</f>
        <v>325000</v>
      </c>
    </row>
    <row r="66" spans="1:14" ht="30.75" thickBot="1" x14ac:dyDescent="0.3">
      <c r="A66" s="61" t="s">
        <v>173</v>
      </c>
      <c r="B66" s="65" t="s">
        <v>174</v>
      </c>
      <c r="C66" s="53">
        <v>0.8</v>
      </c>
      <c r="D66" s="63">
        <v>320000</v>
      </c>
      <c r="E66" s="33"/>
      <c r="F66" s="33" t="s">
        <v>175</v>
      </c>
      <c r="G66" s="26">
        <v>12.31</v>
      </c>
      <c r="H66" s="26">
        <v>14</v>
      </c>
      <c r="I66" s="27" t="s">
        <v>46</v>
      </c>
      <c r="J66" s="55" t="str">
        <f t="shared" si="0"/>
        <v>Mezzi di lunghezza da 12,31 mt. a 14,00 mt. alimentazione a metano pianale ribassato _Interurbani_Metano</v>
      </c>
      <c r="K66" s="56">
        <f t="shared" si="2"/>
        <v>320000</v>
      </c>
      <c r="L66" s="27" t="s">
        <v>46</v>
      </c>
      <c r="M66" s="334">
        <f t="shared" si="6"/>
        <v>335000</v>
      </c>
      <c r="N66" s="334">
        <f>K66+25000</f>
        <v>345000</v>
      </c>
    </row>
    <row r="67" spans="1:14" ht="15.75" thickBot="1" x14ac:dyDescent="0.3">
      <c r="A67" s="61">
        <v>36</v>
      </c>
      <c r="B67" s="65" t="s">
        <v>2145</v>
      </c>
      <c r="C67" s="53">
        <v>0.8</v>
      </c>
      <c r="D67" s="63">
        <v>380000</v>
      </c>
      <c r="E67" s="33"/>
      <c r="F67" s="33" t="s">
        <v>175</v>
      </c>
      <c r="G67" s="26">
        <v>14.01</v>
      </c>
      <c r="H67" s="26">
        <v>15</v>
      </c>
      <c r="I67" s="27" t="s">
        <v>46</v>
      </c>
      <c r="J67" s="55" t="str">
        <f t="shared" ref="J67" si="7">B67&amp;"_"&amp;F67&amp;"_"&amp;I67</f>
        <v>Mezzi di lunghezza da 14,01 mt. a 15,00 mt. alimentazione a metano_Interurbani_Metano</v>
      </c>
      <c r="K67" s="56">
        <f t="shared" ref="K67" si="8">+D67</f>
        <v>380000</v>
      </c>
      <c r="L67" s="27" t="s">
        <v>46</v>
      </c>
      <c r="M67" s="334">
        <f t="shared" si="6"/>
        <v>395000</v>
      </c>
      <c r="N67" s="334">
        <f>K67+25000</f>
        <v>405000</v>
      </c>
    </row>
    <row r="68" spans="1:14" ht="15.75" thickBot="1" x14ac:dyDescent="0.3">
      <c r="A68" s="361">
        <v>37</v>
      </c>
      <c r="B68" s="253" t="s">
        <v>2030</v>
      </c>
      <c r="C68" s="53">
        <v>0.9</v>
      </c>
      <c r="D68" s="63">
        <v>750000</v>
      </c>
      <c r="E68" s="33"/>
      <c r="F68" s="33" t="s">
        <v>175</v>
      </c>
      <c r="G68" s="26">
        <v>12.01</v>
      </c>
      <c r="I68" s="27" t="s">
        <v>224</v>
      </c>
      <c r="J68" s="55" t="str">
        <f t="shared" ref="J68" si="9">B68&amp;"_"&amp;F68&amp;"_"&amp;I68</f>
        <v>Mezzi a idrogeno  da 12,01 mt.  _Interurbani_Idrogeno</v>
      </c>
      <c r="K68" s="56">
        <f t="shared" ref="K68" si="10">+D68</f>
        <v>750000</v>
      </c>
      <c r="L68" s="27" t="s">
        <v>224</v>
      </c>
      <c r="M68" s="334">
        <v>750000</v>
      </c>
      <c r="N68" s="334">
        <v>750000</v>
      </c>
    </row>
    <row r="70" spans="1:14" x14ac:dyDescent="0.25">
      <c r="A70" s="66" t="s">
        <v>179</v>
      </c>
    </row>
    <row r="71" spans="1:14" ht="31.9" customHeight="1" x14ac:dyDescent="0.25">
      <c r="A71" s="546" t="s">
        <v>180</v>
      </c>
      <c r="B71" s="546"/>
      <c r="C71" s="546"/>
      <c r="D71" s="546"/>
      <c r="E71" s="546"/>
      <c r="F71" s="546"/>
      <c r="G71" s="546"/>
      <c r="H71" s="546"/>
      <c r="I71" s="546"/>
    </row>
    <row r="72" spans="1:14" ht="31.9" customHeight="1" x14ac:dyDescent="0.25">
      <c r="A72" s="546" t="s">
        <v>181</v>
      </c>
      <c r="B72" s="546"/>
      <c r="C72" s="546"/>
      <c r="D72" s="546"/>
      <c r="E72" s="546"/>
      <c r="F72" s="546"/>
      <c r="G72" s="546"/>
      <c r="H72" s="546"/>
      <c r="I72" s="546"/>
    </row>
    <row r="73" spans="1:14" ht="31.9" customHeight="1" x14ac:dyDescent="0.25">
      <c r="A73" s="546" t="s">
        <v>182</v>
      </c>
      <c r="B73" s="546"/>
      <c r="C73" s="546"/>
      <c r="D73" s="546"/>
      <c r="E73" s="546"/>
      <c r="F73" s="546"/>
      <c r="G73" s="546"/>
      <c r="H73" s="546"/>
      <c r="I73" s="546"/>
    </row>
  </sheetData>
  <mergeCells count="4">
    <mergeCell ref="A1:B1"/>
    <mergeCell ref="A71:I71"/>
    <mergeCell ref="A72:I72"/>
    <mergeCell ref="A73:I73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281-B74B-43E2-8C9A-CDBB4FD37F06}">
  <dimension ref="A1:O72"/>
  <sheetViews>
    <sheetView topLeftCell="H1" workbookViewId="0">
      <selection activeCell="G57" sqref="G57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3" width="13.28515625" style="27" bestFit="1" customWidth="1"/>
    <col min="14" max="15" width="11.5703125" style="27" bestFit="1" customWidth="1"/>
    <col min="16" max="16384" width="9.140625" style="27"/>
  </cols>
  <sheetData>
    <row r="1" spans="1:15" ht="15" customHeight="1" thickBot="1" x14ac:dyDescent="0.3">
      <c r="A1" s="547" t="s">
        <v>105</v>
      </c>
      <c r="B1" s="548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  <c r="O1" s="27" t="s">
        <v>2173</v>
      </c>
    </row>
    <row r="2" spans="1:15" ht="15.75" thickBot="1" x14ac:dyDescent="0.3">
      <c r="A2" s="51">
        <v>1</v>
      </c>
      <c r="B2" s="52" t="s">
        <v>26</v>
      </c>
      <c r="C2" s="53">
        <v>0.8</v>
      </c>
      <c r="D2" s="54">
        <v>100000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 t="shared" ref="K2:K65" si="1">+D2</f>
        <v>100000</v>
      </c>
      <c r="L2" s="27" t="s">
        <v>45</v>
      </c>
      <c r="M2" s="334">
        <v>100000</v>
      </c>
      <c r="N2" s="334">
        <f t="shared" ref="N2:N7" si="2">K2+15000</f>
        <v>115000</v>
      </c>
      <c r="O2" s="334">
        <f t="shared" ref="O2:O43" si="3">K2</f>
        <v>100000</v>
      </c>
    </row>
    <row r="3" spans="1:15" ht="15.75" thickBot="1" x14ac:dyDescent="0.3">
      <c r="A3" s="51">
        <v>2</v>
      </c>
      <c r="B3" s="52" t="s">
        <v>27</v>
      </c>
      <c r="C3" s="53">
        <v>0.8</v>
      </c>
      <c r="D3" s="54">
        <v>170000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si="1"/>
        <v>170000</v>
      </c>
      <c r="L3" s="27" t="s">
        <v>45</v>
      </c>
      <c r="M3" s="334">
        <v>170000</v>
      </c>
      <c r="N3" s="334">
        <f t="shared" si="2"/>
        <v>185000</v>
      </c>
      <c r="O3" s="334">
        <f t="shared" si="3"/>
        <v>170000</v>
      </c>
    </row>
    <row r="4" spans="1:15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1"/>
        <v>200000</v>
      </c>
      <c r="L4" s="27" t="s">
        <v>45</v>
      </c>
      <c r="M4" s="334">
        <v>200000</v>
      </c>
      <c r="N4" s="334">
        <f t="shared" si="2"/>
        <v>215000</v>
      </c>
      <c r="O4" s="334">
        <f t="shared" si="3"/>
        <v>200000</v>
      </c>
    </row>
    <row r="5" spans="1:15" ht="15.75" thickBot="1" x14ac:dyDescent="0.3">
      <c r="A5" s="51" t="s">
        <v>24</v>
      </c>
      <c r="B5" s="52" t="s">
        <v>25</v>
      </c>
      <c r="C5" s="53">
        <v>0.8</v>
      </c>
      <c r="D5" s="54">
        <v>170000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1"/>
        <v>170000</v>
      </c>
      <c r="L5" s="27" t="s">
        <v>45</v>
      </c>
      <c r="M5" s="334">
        <v>170000</v>
      </c>
      <c r="N5" s="334">
        <f t="shared" si="2"/>
        <v>185000</v>
      </c>
      <c r="O5" s="334">
        <f t="shared" si="3"/>
        <v>170000</v>
      </c>
    </row>
    <row r="6" spans="1:15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1"/>
        <v>240000</v>
      </c>
      <c r="L6" s="27" t="s">
        <v>45</v>
      </c>
      <c r="M6" s="334">
        <v>240000</v>
      </c>
      <c r="N6" s="334">
        <f t="shared" si="2"/>
        <v>255000</v>
      </c>
      <c r="O6" s="334">
        <f t="shared" si="3"/>
        <v>240000</v>
      </c>
    </row>
    <row r="7" spans="1:15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1"/>
        <v>180000</v>
      </c>
      <c r="L7" s="27" t="s">
        <v>45</v>
      </c>
      <c r="M7" s="334">
        <v>180000</v>
      </c>
      <c r="N7" s="334">
        <f t="shared" si="2"/>
        <v>195000</v>
      </c>
      <c r="O7" s="334">
        <f t="shared" si="3"/>
        <v>180000</v>
      </c>
    </row>
    <row r="8" spans="1:15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1"/>
        <v>250000</v>
      </c>
      <c r="L8" s="27" t="s">
        <v>45</v>
      </c>
      <c r="M8" s="334">
        <v>250000</v>
      </c>
      <c r="N8" s="334">
        <f>K8+25000</f>
        <v>275000</v>
      </c>
      <c r="O8" s="334">
        <f t="shared" si="3"/>
        <v>250000</v>
      </c>
    </row>
    <row r="9" spans="1:15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1"/>
        <v>240000</v>
      </c>
      <c r="L9" s="27" t="s">
        <v>45</v>
      </c>
      <c r="M9" s="334">
        <v>240000</v>
      </c>
      <c r="N9" s="334">
        <f>K9+25000</f>
        <v>265000</v>
      </c>
      <c r="O9" s="334">
        <f t="shared" si="3"/>
        <v>240000</v>
      </c>
    </row>
    <row r="10" spans="1:15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1"/>
        <v>280000</v>
      </c>
      <c r="L10" s="27" t="s">
        <v>45</v>
      </c>
      <c r="M10" s="334">
        <v>280000</v>
      </c>
      <c r="N10" s="334">
        <f>K10+25000</f>
        <v>305000</v>
      </c>
      <c r="O10" s="334">
        <f t="shared" si="3"/>
        <v>280000</v>
      </c>
    </row>
    <row r="11" spans="1:15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1"/>
        <v>260000</v>
      </c>
      <c r="L11" s="27" t="s">
        <v>45</v>
      </c>
      <c r="M11" s="334">
        <v>260000</v>
      </c>
      <c r="N11" s="334">
        <f>K11+25000</f>
        <v>285000</v>
      </c>
      <c r="O11" s="334">
        <f t="shared" si="3"/>
        <v>260000</v>
      </c>
    </row>
    <row r="12" spans="1:15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1"/>
        <v>400000</v>
      </c>
      <c r="L12" s="27" t="s">
        <v>45</v>
      </c>
      <c r="M12" s="334">
        <v>400000</v>
      </c>
      <c r="N12" s="334">
        <f>K12+25000</f>
        <v>425000</v>
      </c>
      <c r="O12" s="334">
        <f t="shared" si="3"/>
        <v>400000</v>
      </c>
    </row>
    <row r="13" spans="1:15" ht="15.75" thickBot="1" x14ac:dyDescent="0.3">
      <c r="A13" s="51" t="s">
        <v>114</v>
      </c>
      <c r="B13" s="57" t="s">
        <v>115</v>
      </c>
      <c r="C13" s="53">
        <v>0.9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1"/>
        <v>330000</v>
      </c>
      <c r="L13" s="27" t="s">
        <v>176</v>
      </c>
      <c r="M13" s="334">
        <v>330000</v>
      </c>
      <c r="N13" s="334">
        <v>330000</v>
      </c>
      <c r="O13" s="334">
        <f t="shared" si="3"/>
        <v>330000</v>
      </c>
    </row>
    <row r="14" spans="1:15" ht="15.75" thickBot="1" x14ac:dyDescent="0.3">
      <c r="A14" s="51" t="s">
        <v>2141</v>
      </c>
      <c r="B14" s="57" t="s">
        <v>2143</v>
      </c>
      <c r="C14" s="53">
        <v>0.9</v>
      </c>
      <c r="D14" s="54">
        <v>360000</v>
      </c>
      <c r="E14" s="49"/>
      <c r="F14" s="27" t="s">
        <v>99</v>
      </c>
      <c r="G14" s="26">
        <v>6.31</v>
      </c>
      <c r="H14" s="26">
        <v>7.3</v>
      </c>
      <c r="I14" s="27" t="s">
        <v>176</v>
      </c>
      <c r="J14" s="55" t="str">
        <f t="shared" si="0"/>
        <v>Mezzi elettrici da 6,31 mt. fino a 7,30 mt. pianale interamente ribassato_Urbano_Elettrico</v>
      </c>
      <c r="K14" s="56">
        <f t="shared" si="1"/>
        <v>360000</v>
      </c>
      <c r="L14" s="27" t="s">
        <v>176</v>
      </c>
      <c r="M14" s="334">
        <v>360000</v>
      </c>
      <c r="N14" s="334">
        <v>360000</v>
      </c>
      <c r="O14" s="334">
        <f t="shared" si="3"/>
        <v>360000</v>
      </c>
    </row>
    <row r="15" spans="1:15" ht="15.75" thickBot="1" x14ac:dyDescent="0.3">
      <c r="A15" s="51" t="s">
        <v>2142</v>
      </c>
      <c r="B15" s="57" t="s">
        <v>2144</v>
      </c>
      <c r="C15" s="53">
        <v>0.9</v>
      </c>
      <c r="D15" s="54">
        <v>410000</v>
      </c>
      <c r="E15" s="49"/>
      <c r="F15" s="27" t="s">
        <v>99</v>
      </c>
      <c r="G15" s="26">
        <v>7.31</v>
      </c>
      <c r="H15" s="26">
        <v>8.3000000000000007</v>
      </c>
      <c r="I15" s="27" t="s">
        <v>176</v>
      </c>
      <c r="J15" s="55" t="str">
        <f t="shared" si="0"/>
        <v>Mezzi elettrici da 7,31 mt. fino a 8,30 mt. pianale interamente ribassato_Urbano_Elettrico</v>
      </c>
      <c r="K15" s="56">
        <f t="shared" si="1"/>
        <v>410000</v>
      </c>
      <c r="L15" s="27" t="s">
        <v>176</v>
      </c>
      <c r="M15" s="334">
        <v>410000</v>
      </c>
      <c r="N15" s="334">
        <v>410000</v>
      </c>
      <c r="O15" s="334">
        <f t="shared" si="3"/>
        <v>410000</v>
      </c>
    </row>
    <row r="16" spans="1:15" ht="15.75" thickBot="1" x14ac:dyDescent="0.3">
      <c r="A16" s="51" t="s">
        <v>122</v>
      </c>
      <c r="B16" s="57" t="s">
        <v>123</v>
      </c>
      <c r="C16" s="53">
        <v>0.9</v>
      </c>
      <c r="D16" s="54">
        <v>500000</v>
      </c>
      <c r="E16" s="49"/>
      <c r="F16" s="27" t="s">
        <v>99</v>
      </c>
      <c r="G16" s="26">
        <v>8.31</v>
      </c>
      <c r="H16" s="26">
        <v>10</v>
      </c>
      <c r="I16" s="27" t="s">
        <v>176</v>
      </c>
      <c r="J16" s="55" t="str">
        <f t="shared" si="0"/>
        <v>Mezzi elettrici da 8,31 mt. a 10 mt. pianale interamente ribassato_Urbano_Elettrico</v>
      </c>
      <c r="K16" s="56">
        <f t="shared" si="1"/>
        <v>500000</v>
      </c>
      <c r="L16" s="27" t="s">
        <v>176</v>
      </c>
      <c r="M16" s="334">
        <v>500000</v>
      </c>
      <c r="N16" s="334">
        <v>500000</v>
      </c>
      <c r="O16" s="334">
        <f t="shared" si="3"/>
        <v>500000</v>
      </c>
    </row>
    <row r="17" spans="1:15" ht="15.75" thickBot="1" x14ac:dyDescent="0.3">
      <c r="A17" s="51" t="s">
        <v>124</v>
      </c>
      <c r="B17" s="57" t="s">
        <v>125</v>
      </c>
      <c r="C17" s="53">
        <v>0.9</v>
      </c>
      <c r="D17" s="54">
        <v>600000</v>
      </c>
      <c r="E17" s="49"/>
      <c r="F17" s="27" t="s">
        <v>99</v>
      </c>
      <c r="G17" s="26">
        <v>10.01</v>
      </c>
      <c r="H17" s="26">
        <v>12</v>
      </c>
      <c r="I17" s="27" t="s">
        <v>176</v>
      </c>
      <c r="J17" s="55" t="str">
        <f t="shared" si="0"/>
        <v>Mezzi elettrici da 10,01 mt. a 12,00 mt._Urbano_Elettrico</v>
      </c>
      <c r="K17" s="56">
        <f t="shared" si="1"/>
        <v>600000</v>
      </c>
      <c r="L17" s="27" t="s">
        <v>176</v>
      </c>
      <c r="M17" s="334">
        <v>600000</v>
      </c>
      <c r="N17" s="334">
        <v>600000</v>
      </c>
      <c r="O17" s="334">
        <f t="shared" si="3"/>
        <v>600000</v>
      </c>
    </row>
    <row r="18" spans="1:15" ht="15.75" thickBot="1" x14ac:dyDescent="0.3">
      <c r="A18" s="51" t="s">
        <v>126</v>
      </c>
      <c r="B18" s="57" t="s">
        <v>127</v>
      </c>
      <c r="C18" s="53">
        <v>0.9</v>
      </c>
      <c r="D18" s="54">
        <v>630000</v>
      </c>
      <c r="E18" s="49"/>
      <c r="F18" s="27" t="s">
        <v>99</v>
      </c>
      <c r="G18" s="26">
        <v>12.01</v>
      </c>
      <c r="H18" s="26">
        <v>14.5</v>
      </c>
      <c r="I18" s="27" t="s">
        <v>176</v>
      </c>
      <c r="J18" s="55" t="str">
        <f t="shared" si="0"/>
        <v>Mezzi elettrici da 12,01 mt. a 14,50 mt._Urbano_Elettrico</v>
      </c>
      <c r="K18" s="56">
        <f t="shared" si="1"/>
        <v>630000</v>
      </c>
      <c r="L18" s="27" t="s">
        <v>176</v>
      </c>
      <c r="M18" s="334">
        <v>630000</v>
      </c>
      <c r="N18" s="334">
        <v>630000</v>
      </c>
      <c r="O18" s="334">
        <f t="shared" si="3"/>
        <v>630000</v>
      </c>
    </row>
    <row r="19" spans="1:15" ht="15.75" thickBot="1" x14ac:dyDescent="0.3">
      <c r="A19" s="51" t="s">
        <v>128</v>
      </c>
      <c r="B19" s="57" t="s">
        <v>129</v>
      </c>
      <c r="C19" s="53">
        <v>0.9</v>
      </c>
      <c r="D19" s="54">
        <v>830000</v>
      </c>
      <c r="E19" s="49"/>
      <c r="F19" s="27" t="s">
        <v>99</v>
      </c>
      <c r="G19" s="26">
        <v>13.61</v>
      </c>
      <c r="H19" s="26">
        <v>18</v>
      </c>
      <c r="I19" s="27" t="s">
        <v>176</v>
      </c>
      <c r="J19" s="55" t="str">
        <f t="shared" si="0"/>
        <v>Mezzi elettrici autosnodati da 13,61 m a 18,00 m_Urbano_Elettrico</v>
      </c>
      <c r="K19" s="56">
        <f>+D19</f>
        <v>830000</v>
      </c>
      <c r="L19" s="27" t="s">
        <v>176</v>
      </c>
      <c r="M19" s="334">
        <v>830000</v>
      </c>
      <c r="N19" s="334">
        <v>830000</v>
      </c>
      <c r="O19" s="334">
        <f t="shared" si="3"/>
        <v>830000</v>
      </c>
    </row>
    <row r="20" spans="1:15" ht="15.75" thickBot="1" x14ac:dyDescent="0.3">
      <c r="A20" s="252" t="s">
        <v>2029</v>
      </c>
      <c r="B20" s="253" t="s">
        <v>2030</v>
      </c>
      <c r="C20" s="53">
        <v>0.9</v>
      </c>
      <c r="D20" s="54">
        <v>750000</v>
      </c>
      <c r="E20" s="49"/>
      <c r="F20" s="27" t="s">
        <v>99</v>
      </c>
      <c r="G20" s="26">
        <v>12.01</v>
      </c>
      <c r="I20" s="27" t="s">
        <v>224</v>
      </c>
      <c r="J20" s="55" t="str">
        <f t="shared" si="0"/>
        <v>Mezzi a idrogeno  da 12,01 mt.  _Urbano_Idrogeno</v>
      </c>
      <c r="K20" s="56">
        <f>+D20</f>
        <v>750000</v>
      </c>
      <c r="L20" s="27" t="s">
        <v>224</v>
      </c>
      <c r="M20" s="334">
        <v>750000</v>
      </c>
      <c r="N20" s="334">
        <v>750000</v>
      </c>
      <c r="O20" s="334">
        <f t="shared" si="3"/>
        <v>750000</v>
      </c>
    </row>
    <row r="21" spans="1:15" ht="15.75" thickBot="1" x14ac:dyDescent="0.3">
      <c r="A21" s="252" t="s">
        <v>2176</v>
      </c>
      <c r="B21" s="253" t="s">
        <v>2177</v>
      </c>
      <c r="C21" s="53">
        <v>0.9</v>
      </c>
      <c r="D21" s="54">
        <v>900000</v>
      </c>
      <c r="E21" s="49"/>
      <c r="F21" s="27" t="s">
        <v>99</v>
      </c>
      <c r="G21" s="26">
        <v>18</v>
      </c>
      <c r="I21" s="27" t="s">
        <v>224</v>
      </c>
      <c r="J21" s="55" t="str">
        <f t="shared" si="0"/>
        <v>Mezzi a idrogeno  da 18,00 mt.  _Urbano_Idrogeno</v>
      </c>
      <c r="K21" s="56">
        <f>+D21</f>
        <v>900000</v>
      </c>
      <c r="L21" s="27" t="s">
        <v>224</v>
      </c>
      <c r="M21" s="334">
        <v>900000</v>
      </c>
      <c r="N21" s="334">
        <v>900000</v>
      </c>
      <c r="O21" s="334">
        <f t="shared" si="3"/>
        <v>900000</v>
      </c>
    </row>
    <row r="22" spans="1:15" ht="30.75" thickBot="1" x14ac:dyDescent="0.3">
      <c r="A22" s="51">
        <v>12</v>
      </c>
      <c r="B22" s="59" t="s">
        <v>138</v>
      </c>
      <c r="C22" s="53">
        <v>0.8</v>
      </c>
      <c r="D22" s="54">
        <v>170000</v>
      </c>
      <c r="E22" s="49"/>
      <c r="F22" s="27" t="s">
        <v>99</v>
      </c>
      <c r="G22" s="26">
        <v>6.3</v>
      </c>
      <c r="H22" s="26">
        <v>7.69</v>
      </c>
      <c r="I22" s="27" t="s">
        <v>46</v>
      </c>
      <c r="J22" s="55" t="str">
        <f t="shared" si="0"/>
        <v>Mezzi di lunghezza da 6,30 mt. a 7,69 mt.  alimentazione a metano con motore anteriore_Urbano_Metano</v>
      </c>
      <c r="K22" s="56">
        <f t="shared" si="1"/>
        <v>170000</v>
      </c>
      <c r="L22" s="27" t="s">
        <v>46</v>
      </c>
      <c r="M22" s="334">
        <f t="shared" ref="M22:M31" si="4">K22+15000</f>
        <v>185000</v>
      </c>
      <c r="N22" s="334">
        <f>K22+15000</f>
        <v>185000</v>
      </c>
      <c r="O22" s="334">
        <f t="shared" si="3"/>
        <v>170000</v>
      </c>
    </row>
    <row r="23" spans="1:15" ht="30.75" thickBot="1" x14ac:dyDescent="0.3">
      <c r="A23" s="51" t="s">
        <v>34</v>
      </c>
      <c r="B23" s="59" t="s">
        <v>35</v>
      </c>
      <c r="C23" s="53">
        <v>0.8</v>
      </c>
      <c r="D23" s="54">
        <v>220000</v>
      </c>
      <c r="E23" s="49"/>
      <c r="F23" s="27" t="s">
        <v>99</v>
      </c>
      <c r="G23" s="26">
        <v>7.7</v>
      </c>
      <c r="H23" s="26">
        <v>8.3000000000000007</v>
      </c>
      <c r="I23" s="27" t="s">
        <v>46</v>
      </c>
      <c r="J23" s="55" t="str">
        <f t="shared" si="0"/>
        <v>Mezzi di lunghezza da 7,70 mt. a 8,30 mt. alimentazione a metano con motore posteriore_Urbano_Metano</v>
      </c>
      <c r="K23" s="56">
        <f t="shared" si="1"/>
        <v>220000</v>
      </c>
      <c r="L23" s="27" t="s">
        <v>46</v>
      </c>
      <c r="M23" s="334">
        <f t="shared" si="4"/>
        <v>235000</v>
      </c>
      <c r="N23" s="334">
        <f>K23+15000</f>
        <v>235000</v>
      </c>
      <c r="O23" s="334">
        <f t="shared" si="3"/>
        <v>220000</v>
      </c>
    </row>
    <row r="24" spans="1:15" ht="30.75" thickBot="1" x14ac:dyDescent="0.3">
      <c r="A24" s="51" t="s">
        <v>32</v>
      </c>
      <c r="B24" s="59" t="s">
        <v>33</v>
      </c>
      <c r="C24" s="53">
        <v>0.8</v>
      </c>
      <c r="D24" s="54">
        <v>200000</v>
      </c>
      <c r="E24" s="49"/>
      <c r="F24" s="27" t="s">
        <v>99</v>
      </c>
      <c r="G24" s="26">
        <v>7.7</v>
      </c>
      <c r="H24" s="26">
        <v>8.3000000000000007</v>
      </c>
      <c r="I24" s="27" t="s">
        <v>46</v>
      </c>
      <c r="J24" s="55" t="str">
        <f t="shared" si="0"/>
        <v>Mezzi di lunghezza da 7,70 mt. a 8,30 mt. alimentazione a metano con motore anteriore_Urbano_Metano</v>
      </c>
      <c r="K24" s="56">
        <f t="shared" si="1"/>
        <v>200000</v>
      </c>
      <c r="L24" s="27" t="s">
        <v>46</v>
      </c>
      <c r="M24" s="334">
        <f t="shared" si="4"/>
        <v>215000</v>
      </c>
      <c r="N24" s="334">
        <f>K24+15000</f>
        <v>215000</v>
      </c>
      <c r="O24" s="334">
        <f t="shared" si="3"/>
        <v>200000</v>
      </c>
    </row>
    <row r="25" spans="1:15" ht="30.75" thickBot="1" x14ac:dyDescent="0.3">
      <c r="A25" s="51">
        <v>14</v>
      </c>
      <c r="B25" s="59" t="s">
        <v>139</v>
      </c>
      <c r="C25" s="53">
        <v>0.8</v>
      </c>
      <c r="D25" s="54">
        <v>210000</v>
      </c>
      <c r="E25" s="49"/>
      <c r="F25" s="27" t="s">
        <v>99</v>
      </c>
      <c r="G25" s="26">
        <v>8.31</v>
      </c>
      <c r="H25" s="26">
        <v>10</v>
      </c>
      <c r="I25" s="27" t="s">
        <v>46</v>
      </c>
      <c r="J25" s="55" t="str">
        <f t="shared" si="0"/>
        <v>Mezzi di lunghezza da 8,31 mt a 10,00 mt. alimentazione a metano con motore anteriore_Urbano_Metano</v>
      </c>
      <c r="K25" s="56">
        <f t="shared" si="1"/>
        <v>210000</v>
      </c>
      <c r="L25" s="27" t="s">
        <v>46</v>
      </c>
      <c r="M25" s="334">
        <f t="shared" si="4"/>
        <v>225000</v>
      </c>
      <c r="N25" s="334">
        <f>K25+15000</f>
        <v>225000</v>
      </c>
      <c r="O25" s="334">
        <f t="shared" si="3"/>
        <v>210000</v>
      </c>
    </row>
    <row r="26" spans="1:15" ht="30.75" thickBot="1" x14ac:dyDescent="0.3">
      <c r="A26" s="51" t="s">
        <v>140</v>
      </c>
      <c r="B26" s="59" t="s">
        <v>141</v>
      </c>
      <c r="C26" s="53">
        <v>0.8</v>
      </c>
      <c r="D26" s="54">
        <v>250000</v>
      </c>
      <c r="E26" s="49"/>
      <c r="F26" s="27" t="s">
        <v>99</v>
      </c>
      <c r="G26" s="26">
        <v>8.31</v>
      </c>
      <c r="H26" s="26">
        <v>10</v>
      </c>
      <c r="I26" s="27" t="s">
        <v>46</v>
      </c>
      <c r="J26" s="55" t="str">
        <f t="shared" si="0"/>
        <v>Mezzi di lunghezza da 8,31 mt a 10,00 mt. alimentazione a metano con motore posteriore_Urbano_Metano</v>
      </c>
      <c r="K26" s="56">
        <f t="shared" si="1"/>
        <v>250000</v>
      </c>
      <c r="L26" s="27" t="s">
        <v>46</v>
      </c>
      <c r="M26" s="334">
        <f t="shared" si="4"/>
        <v>265000</v>
      </c>
      <c r="N26" s="334">
        <f>K26+15000</f>
        <v>265000</v>
      </c>
      <c r="O26" s="334">
        <f t="shared" si="3"/>
        <v>250000</v>
      </c>
    </row>
    <row r="27" spans="1:15" ht="30.75" thickBot="1" x14ac:dyDescent="0.3">
      <c r="A27" s="51">
        <v>15</v>
      </c>
      <c r="B27" s="59" t="s">
        <v>142</v>
      </c>
      <c r="C27" s="53">
        <v>0.8</v>
      </c>
      <c r="D27" s="54">
        <v>320000</v>
      </c>
      <c r="E27" s="49"/>
      <c r="F27" s="27" t="s">
        <v>99</v>
      </c>
      <c r="G27" s="26">
        <v>10.01</v>
      </c>
      <c r="H27" s="26">
        <v>18</v>
      </c>
      <c r="I27" s="27" t="s">
        <v>46</v>
      </c>
      <c r="J27" s="55" t="str">
        <f t="shared" si="0"/>
        <v>Mezzi di lunghezza da 10,01 mt. a 11,00 mt.   alimentazione a metano pianale ribassato _Urbano_Metano</v>
      </c>
      <c r="K27" s="56">
        <f t="shared" si="1"/>
        <v>320000</v>
      </c>
      <c r="L27" s="27" t="s">
        <v>46</v>
      </c>
      <c r="M27" s="334">
        <f t="shared" si="4"/>
        <v>335000</v>
      </c>
      <c r="N27" s="334">
        <f>K27+25000</f>
        <v>345000</v>
      </c>
      <c r="O27" s="334">
        <f t="shared" si="3"/>
        <v>320000</v>
      </c>
    </row>
    <row r="28" spans="1:15" ht="30.75" thickBot="1" x14ac:dyDescent="0.3">
      <c r="A28" s="51">
        <v>16</v>
      </c>
      <c r="B28" s="59" t="s">
        <v>143</v>
      </c>
      <c r="C28" s="53">
        <v>0.8</v>
      </c>
      <c r="D28" s="54">
        <v>330000</v>
      </c>
      <c r="E28" s="49"/>
      <c r="F28" s="27" t="s">
        <v>99</v>
      </c>
      <c r="G28" s="26">
        <v>11.01</v>
      </c>
      <c r="H28" s="26">
        <v>12</v>
      </c>
      <c r="I28" s="27" t="s">
        <v>46</v>
      </c>
      <c r="J28" s="55" t="str">
        <f t="shared" si="0"/>
        <v>Mezzi di lunghezza da 11,01 mt. a 12,00 mt. alimentazione a metano pianale ribassato_Urbano_Metano</v>
      </c>
      <c r="K28" s="56">
        <f t="shared" si="1"/>
        <v>330000</v>
      </c>
      <c r="L28" s="27" t="s">
        <v>46</v>
      </c>
      <c r="M28" s="334">
        <f t="shared" si="4"/>
        <v>345000</v>
      </c>
      <c r="N28" s="334">
        <f>K28+25000</f>
        <v>355000</v>
      </c>
      <c r="O28" s="334">
        <f t="shared" si="3"/>
        <v>330000</v>
      </c>
    </row>
    <row r="29" spans="1:15" ht="30.75" thickBot="1" x14ac:dyDescent="0.3">
      <c r="A29" s="51" t="s">
        <v>144</v>
      </c>
      <c r="B29" s="59" t="s">
        <v>145</v>
      </c>
      <c r="C29" s="53">
        <v>0.8</v>
      </c>
      <c r="D29" s="54">
        <v>350000</v>
      </c>
      <c r="E29" s="49"/>
      <c r="F29" s="27" t="s">
        <v>99</v>
      </c>
      <c r="G29" s="26">
        <v>12.01</v>
      </c>
      <c r="H29" s="26">
        <v>12.6</v>
      </c>
      <c r="I29" s="27" t="s">
        <v>46</v>
      </c>
      <c r="J29" s="55" t="str">
        <f t="shared" si="0"/>
        <v>Mezzi di lunghezza da 12,01 a 12,60 mt. alimentazione a metano pianale ribassato_Urbano_Metano</v>
      </c>
      <c r="K29" s="56">
        <f t="shared" si="1"/>
        <v>350000</v>
      </c>
      <c r="L29" s="27" t="s">
        <v>46</v>
      </c>
      <c r="M29" s="334">
        <f t="shared" si="4"/>
        <v>365000</v>
      </c>
      <c r="N29" s="334">
        <f>K29+25000</f>
        <v>375000</v>
      </c>
      <c r="O29" s="334">
        <f t="shared" si="3"/>
        <v>350000</v>
      </c>
    </row>
    <row r="30" spans="1:15" ht="30.75" thickBot="1" x14ac:dyDescent="0.3">
      <c r="A30" s="51" t="s">
        <v>146</v>
      </c>
      <c r="B30" s="59" t="s">
        <v>147</v>
      </c>
      <c r="C30" s="53">
        <v>0.8</v>
      </c>
      <c r="D30" s="54">
        <v>370000</v>
      </c>
      <c r="E30" s="49"/>
      <c r="F30" s="27" t="s">
        <v>99</v>
      </c>
      <c r="G30" s="26">
        <v>12.61</v>
      </c>
      <c r="H30" s="26">
        <v>14</v>
      </c>
      <c r="I30" s="27" t="s">
        <v>46</v>
      </c>
      <c r="J30" s="55" t="str">
        <f t="shared" si="0"/>
        <v>Mezzi di lunghezza da 12,61 a 14,00 mt. alimentazione a metano pianale ribassato (3 assi)_Urbano_Metano</v>
      </c>
      <c r="K30" s="56">
        <f t="shared" si="1"/>
        <v>370000</v>
      </c>
      <c r="L30" s="27" t="s">
        <v>46</v>
      </c>
      <c r="M30" s="334">
        <f t="shared" si="4"/>
        <v>385000</v>
      </c>
      <c r="N30" s="334">
        <f>K30+25000</f>
        <v>395000</v>
      </c>
      <c r="O30" s="334">
        <f t="shared" si="3"/>
        <v>370000</v>
      </c>
    </row>
    <row r="31" spans="1:15" ht="15.75" thickBot="1" x14ac:dyDescent="0.3">
      <c r="A31" s="51">
        <v>17</v>
      </c>
      <c r="B31" s="59" t="s">
        <v>148</v>
      </c>
      <c r="C31" s="53">
        <v>0.8</v>
      </c>
      <c r="D31" s="54">
        <v>430000</v>
      </c>
      <c r="E31" s="49"/>
      <c r="F31" s="27" t="s">
        <v>99</v>
      </c>
      <c r="G31" s="26">
        <v>0</v>
      </c>
      <c r="H31" s="26">
        <v>18</v>
      </c>
      <c r="I31" s="27" t="s">
        <v>46</v>
      </c>
      <c r="J31" s="55" t="str">
        <f t="shared" si="0"/>
        <v>Mezzi autosnodati di lunghezza circa 18,00 mt. alimentazione a metano_Urbano_Metano</v>
      </c>
      <c r="K31" s="56">
        <f t="shared" si="1"/>
        <v>430000</v>
      </c>
      <c r="L31" s="27" t="s">
        <v>46</v>
      </c>
      <c r="M31" s="334">
        <f t="shared" si="4"/>
        <v>445000</v>
      </c>
      <c r="N31" s="334">
        <f>K31+25000</f>
        <v>455000</v>
      </c>
      <c r="O31" s="334">
        <f t="shared" si="3"/>
        <v>430000</v>
      </c>
    </row>
    <row r="32" spans="1:15" ht="15.75" thickBot="1" x14ac:dyDescent="0.3">
      <c r="A32" s="51">
        <v>18</v>
      </c>
      <c r="B32" s="60" t="s">
        <v>22</v>
      </c>
      <c r="C32" s="53">
        <v>0.8</v>
      </c>
      <c r="D32" s="54">
        <v>700000</v>
      </c>
      <c r="E32" s="49"/>
      <c r="F32" s="27" t="s">
        <v>99</v>
      </c>
      <c r="G32" s="26">
        <v>0</v>
      </c>
      <c r="H32" s="26">
        <v>12</v>
      </c>
      <c r="I32" s="27" t="s">
        <v>178</v>
      </c>
      <c r="J32" s="55" t="str">
        <f t="shared" si="0"/>
        <v>Filobus di lunghezza circa 12 mt_Urbano_Filobus</v>
      </c>
      <c r="K32" s="56">
        <f t="shared" si="1"/>
        <v>700000</v>
      </c>
      <c r="L32" s="27" t="s">
        <v>178</v>
      </c>
      <c r="M32" s="334">
        <v>700000</v>
      </c>
      <c r="N32" s="334">
        <v>700000</v>
      </c>
      <c r="O32" s="334">
        <f t="shared" si="3"/>
        <v>700000</v>
      </c>
    </row>
    <row r="33" spans="1:15" ht="15.75" thickBot="1" x14ac:dyDescent="0.3">
      <c r="A33" s="51">
        <v>19</v>
      </c>
      <c r="B33" s="60" t="s">
        <v>23</v>
      </c>
      <c r="C33" s="53">
        <v>0.8</v>
      </c>
      <c r="D33" s="54">
        <v>900000</v>
      </c>
      <c r="E33" s="49"/>
      <c r="F33" s="27" t="s">
        <v>99</v>
      </c>
      <c r="G33" s="26">
        <v>0</v>
      </c>
      <c r="H33" s="26">
        <v>18</v>
      </c>
      <c r="I33" s="27" t="s">
        <v>178</v>
      </c>
      <c r="J33" s="55" t="str">
        <f t="shared" si="0"/>
        <v>Filobus autosnodati di lunghezza circa 18 mt_Urbano_Filobus</v>
      </c>
      <c r="K33" s="56">
        <f t="shared" si="1"/>
        <v>900000</v>
      </c>
      <c r="L33" s="27" t="s">
        <v>178</v>
      </c>
      <c r="M33" s="334">
        <v>900000</v>
      </c>
      <c r="N33" s="334">
        <v>900000</v>
      </c>
      <c r="O33" s="334">
        <f t="shared" si="3"/>
        <v>900000</v>
      </c>
    </row>
    <row r="34" spans="1:15" ht="15.75" thickBot="1" x14ac:dyDescent="0.3">
      <c r="A34" s="61">
        <v>20</v>
      </c>
      <c r="B34" s="62" t="s">
        <v>149</v>
      </c>
      <c r="C34" s="53">
        <v>0.8</v>
      </c>
      <c r="D34" s="63">
        <v>150000</v>
      </c>
      <c r="E34" s="32"/>
      <c r="F34" s="33" t="s">
        <v>175</v>
      </c>
      <c r="G34" s="26">
        <v>6.3</v>
      </c>
      <c r="H34" s="26">
        <v>8</v>
      </c>
      <c r="I34" s="27" t="s">
        <v>45</v>
      </c>
      <c r="J34" s="55" t="str">
        <f t="shared" si="0"/>
        <v>Mezzi di lunghezza da 6,30 mt. a 8,00 mt. con motore anteriore_Interurbani_Gasolio</v>
      </c>
      <c r="K34" s="56">
        <f t="shared" si="1"/>
        <v>150000</v>
      </c>
      <c r="L34" s="27" t="s">
        <v>45</v>
      </c>
      <c r="M34" s="334">
        <v>150000</v>
      </c>
      <c r="N34" s="334">
        <f t="shared" ref="N34:N42" si="5">K34+15000</f>
        <v>165000</v>
      </c>
      <c r="O34" s="334">
        <f t="shared" si="3"/>
        <v>150000</v>
      </c>
    </row>
    <row r="35" spans="1:15" ht="15.75" thickBot="1" x14ac:dyDescent="0.3">
      <c r="A35" s="61">
        <v>21</v>
      </c>
      <c r="B35" s="62" t="s">
        <v>150</v>
      </c>
      <c r="C35" s="53">
        <v>0.8</v>
      </c>
      <c r="D35" s="63">
        <v>170000</v>
      </c>
      <c r="E35" s="32"/>
      <c r="F35" s="33" t="s">
        <v>175</v>
      </c>
      <c r="G35" s="26">
        <v>8.01</v>
      </c>
      <c r="H35" s="26">
        <v>9</v>
      </c>
      <c r="I35" s="27" t="s">
        <v>45</v>
      </c>
      <c r="J35" s="55" t="str">
        <f t="shared" si="0"/>
        <v>Mezzi di lunghezza da 8,01 mt. a 9,00 mt. con motore anteriore_Interurbani_Gasolio</v>
      </c>
      <c r="K35" s="56">
        <f t="shared" si="1"/>
        <v>170000</v>
      </c>
      <c r="L35" s="27" t="s">
        <v>45</v>
      </c>
      <c r="M35" s="334">
        <v>170000</v>
      </c>
      <c r="N35" s="334">
        <f t="shared" si="5"/>
        <v>185000</v>
      </c>
      <c r="O35" s="334">
        <f t="shared" si="3"/>
        <v>170000</v>
      </c>
    </row>
    <row r="36" spans="1:15" ht="15.75" thickBot="1" x14ac:dyDescent="0.3">
      <c r="A36" s="61">
        <v>22</v>
      </c>
      <c r="B36" s="62" t="s">
        <v>151</v>
      </c>
      <c r="C36" s="53">
        <v>0.8</v>
      </c>
      <c r="D36" s="63">
        <v>175000</v>
      </c>
      <c r="E36" s="32"/>
      <c r="F36" s="33" t="s">
        <v>175</v>
      </c>
      <c r="G36" s="26">
        <v>9.01</v>
      </c>
      <c r="H36" s="26">
        <v>10</v>
      </c>
      <c r="I36" s="27" t="s">
        <v>45</v>
      </c>
      <c r="J36" s="55" t="str">
        <f t="shared" si="0"/>
        <v>Mezzi di lunghezza da 9,01 mt. a 10,00 mt. con motore anteriore_Interurbani_Gasolio</v>
      </c>
      <c r="K36" s="56">
        <f t="shared" si="1"/>
        <v>175000</v>
      </c>
      <c r="L36" s="27" t="s">
        <v>45</v>
      </c>
      <c r="M36" s="334">
        <v>175000</v>
      </c>
      <c r="N36" s="334">
        <f t="shared" si="5"/>
        <v>190000</v>
      </c>
      <c r="O36" s="334">
        <f t="shared" si="3"/>
        <v>175000</v>
      </c>
    </row>
    <row r="37" spans="1:15" ht="15.75" thickBot="1" x14ac:dyDescent="0.3">
      <c r="A37" s="61" t="s">
        <v>2031</v>
      </c>
      <c r="B37" s="254" t="s">
        <v>2033</v>
      </c>
      <c r="C37" s="53">
        <v>0.8</v>
      </c>
      <c r="D37" s="63">
        <v>180000</v>
      </c>
      <c r="E37" s="32"/>
      <c r="F37" s="33" t="s">
        <v>175</v>
      </c>
      <c r="G37" s="26">
        <v>6.3</v>
      </c>
      <c r="H37" s="26">
        <v>8</v>
      </c>
      <c r="I37" s="27" t="s">
        <v>45</v>
      </c>
      <c r="J37" s="55" t="str">
        <f t="shared" si="0"/>
        <v>Mezzi di lunghezza da 6,30 mt. a 8,00 mt. con motore posteriore_Interurbani_Gasolio</v>
      </c>
      <c r="K37" s="56">
        <f t="shared" si="1"/>
        <v>180000</v>
      </c>
      <c r="L37" s="27" t="s">
        <v>45</v>
      </c>
      <c r="M37" s="334">
        <v>140000</v>
      </c>
      <c r="N37" s="334">
        <f t="shared" si="5"/>
        <v>195000</v>
      </c>
      <c r="O37" s="334">
        <f t="shared" si="3"/>
        <v>180000</v>
      </c>
    </row>
    <row r="38" spans="1:15" ht="15.75" thickBot="1" x14ac:dyDescent="0.3">
      <c r="A38" s="61" t="s">
        <v>2032</v>
      </c>
      <c r="B38" s="254" t="s">
        <v>2034</v>
      </c>
      <c r="C38" s="53">
        <v>0.8</v>
      </c>
      <c r="D38" s="63">
        <v>200000</v>
      </c>
      <c r="E38" s="32"/>
      <c r="F38" s="33" t="s">
        <v>175</v>
      </c>
      <c r="G38" s="26">
        <v>8.01</v>
      </c>
      <c r="H38" s="26">
        <v>9</v>
      </c>
      <c r="I38" s="27" t="s">
        <v>45</v>
      </c>
      <c r="J38" s="55" t="str">
        <f t="shared" si="0"/>
        <v>Mezzi di lunghezza da 8,01 mt. a 9,00 mt. con motore posteriore_Interurbani_Gasolio</v>
      </c>
      <c r="K38" s="56">
        <f t="shared" si="1"/>
        <v>200000</v>
      </c>
      <c r="L38" s="27" t="s">
        <v>45</v>
      </c>
      <c r="M38" s="334">
        <v>160000</v>
      </c>
      <c r="N38" s="334">
        <f t="shared" si="5"/>
        <v>215000</v>
      </c>
      <c r="O38" s="334">
        <f t="shared" si="3"/>
        <v>200000</v>
      </c>
    </row>
    <row r="39" spans="1:15" ht="15.75" thickBot="1" x14ac:dyDescent="0.3">
      <c r="A39" s="61" t="s">
        <v>156</v>
      </c>
      <c r="B39" s="254" t="s">
        <v>2035</v>
      </c>
      <c r="C39" s="53">
        <v>0.8</v>
      </c>
      <c r="D39" s="63">
        <v>210000</v>
      </c>
      <c r="E39" s="32"/>
      <c r="F39" s="33" t="s">
        <v>175</v>
      </c>
      <c r="G39" s="26">
        <v>9.01</v>
      </c>
      <c r="H39" s="26">
        <v>10</v>
      </c>
      <c r="I39" s="27" t="s">
        <v>45</v>
      </c>
      <c r="J39" s="55" t="str">
        <f t="shared" si="0"/>
        <v>Mezzi di lunghezza da 9,01 mt. a 10,00 mt. con motore posteriore_Interurbani_Gasolio</v>
      </c>
      <c r="K39" s="56">
        <f t="shared" si="1"/>
        <v>210000</v>
      </c>
      <c r="L39" s="27" t="s">
        <v>45</v>
      </c>
      <c r="M39" s="334">
        <v>170000</v>
      </c>
      <c r="N39" s="334">
        <f t="shared" si="5"/>
        <v>225000</v>
      </c>
      <c r="O39" s="334">
        <f t="shared" si="3"/>
        <v>210000</v>
      </c>
    </row>
    <row r="40" spans="1:15" ht="30.75" thickBot="1" x14ac:dyDescent="0.3">
      <c r="A40" s="61" t="s">
        <v>152</v>
      </c>
      <c r="B40" s="62" t="s">
        <v>153</v>
      </c>
      <c r="C40" s="53">
        <v>0.8</v>
      </c>
      <c r="D40" s="63">
        <v>190000</v>
      </c>
      <c r="E40" s="32"/>
      <c r="F40" s="33" t="s">
        <v>175</v>
      </c>
      <c r="G40" s="26">
        <v>6.3</v>
      </c>
      <c r="H40" s="26">
        <v>8</v>
      </c>
      <c r="I40" s="27" t="s">
        <v>45</v>
      </c>
      <c r="J40" s="55" t="str">
        <f t="shared" si="0"/>
        <v>Mezzi di lunghezza da 6,30 mt. a 8,00 mt. con motore posteriore, low entry_Interurbani_Gasolio</v>
      </c>
      <c r="K40" s="56">
        <f t="shared" si="1"/>
        <v>190000</v>
      </c>
      <c r="L40" s="27" t="s">
        <v>45</v>
      </c>
      <c r="M40" s="334">
        <v>190000</v>
      </c>
      <c r="N40" s="334">
        <f t="shared" si="5"/>
        <v>205000</v>
      </c>
      <c r="O40" s="334">
        <f t="shared" si="3"/>
        <v>190000</v>
      </c>
    </row>
    <row r="41" spans="1:15" ht="30.75" thickBot="1" x14ac:dyDescent="0.3">
      <c r="A41" s="61" t="s">
        <v>154</v>
      </c>
      <c r="B41" s="62" t="s">
        <v>155</v>
      </c>
      <c r="C41" s="53">
        <v>0.8</v>
      </c>
      <c r="D41" s="63">
        <v>200000</v>
      </c>
      <c r="E41" s="33"/>
      <c r="F41" s="33" t="s">
        <v>175</v>
      </c>
      <c r="G41" s="26">
        <v>8.01</v>
      </c>
      <c r="H41" s="26">
        <v>9</v>
      </c>
      <c r="I41" s="27" t="s">
        <v>45</v>
      </c>
      <c r="J41" s="55" t="str">
        <f t="shared" si="0"/>
        <v>Mezzi di lunghezza da 8,01 mt. a 9,00 mt. con motore posteriore, low entry_Interurbani_Gasolio</v>
      </c>
      <c r="K41" s="56">
        <f t="shared" si="1"/>
        <v>200000</v>
      </c>
      <c r="L41" s="27" t="s">
        <v>45</v>
      </c>
      <c r="M41" s="334">
        <v>200000</v>
      </c>
      <c r="N41" s="334">
        <f t="shared" si="5"/>
        <v>215000</v>
      </c>
      <c r="O41" s="334">
        <f t="shared" si="3"/>
        <v>200000</v>
      </c>
    </row>
    <row r="42" spans="1:15" ht="30.75" thickBot="1" x14ac:dyDescent="0.3">
      <c r="A42" s="61" t="s">
        <v>156</v>
      </c>
      <c r="B42" s="62" t="s">
        <v>157</v>
      </c>
      <c r="C42" s="53">
        <v>0.8</v>
      </c>
      <c r="D42" s="63">
        <v>210000</v>
      </c>
      <c r="E42" s="33"/>
      <c r="F42" s="33" t="s">
        <v>175</v>
      </c>
      <c r="G42" s="26">
        <v>9.01</v>
      </c>
      <c r="H42" s="26">
        <v>10</v>
      </c>
      <c r="I42" s="27" t="s">
        <v>45</v>
      </c>
      <c r="J42" s="55" t="str">
        <f t="shared" si="0"/>
        <v>Mezzi di lunghezza da 9,01 mt. a 10,00 mt. con motore posteriore, low entry_Interurbani_Gasolio</v>
      </c>
      <c r="K42" s="56">
        <f t="shared" si="1"/>
        <v>210000</v>
      </c>
      <c r="L42" s="27" t="s">
        <v>45</v>
      </c>
      <c r="M42" s="334">
        <v>210000</v>
      </c>
      <c r="N42" s="334">
        <f t="shared" si="5"/>
        <v>225000</v>
      </c>
      <c r="O42" s="334">
        <f t="shared" si="3"/>
        <v>210000</v>
      </c>
    </row>
    <row r="43" spans="1:15" ht="15.75" thickBot="1" x14ac:dyDescent="0.3">
      <c r="A43" s="61">
        <v>23</v>
      </c>
      <c r="B43" s="62" t="s">
        <v>18</v>
      </c>
      <c r="C43" s="53">
        <v>0.8</v>
      </c>
      <c r="D43" s="63">
        <v>240000</v>
      </c>
      <c r="E43" s="33"/>
      <c r="F43" s="33" t="s">
        <v>175</v>
      </c>
      <c r="G43" s="26">
        <v>10.01</v>
      </c>
      <c r="H43" s="26">
        <v>11</v>
      </c>
      <c r="I43" s="27" t="s">
        <v>45</v>
      </c>
      <c r="J43" s="55" t="str">
        <f t="shared" si="0"/>
        <v>Mezzi di lunghezza da 10,01 mt. a 11,00 mt._Interurbani_Gasolio</v>
      </c>
      <c r="K43" s="56">
        <f t="shared" si="1"/>
        <v>240000</v>
      </c>
      <c r="L43" s="27" t="s">
        <v>45</v>
      </c>
      <c r="M43" s="334">
        <v>240000</v>
      </c>
      <c r="N43" s="334">
        <f t="shared" ref="N43:N54" si="6">K43+25000</f>
        <v>265000</v>
      </c>
      <c r="O43" s="334">
        <f t="shared" si="3"/>
        <v>240000</v>
      </c>
    </row>
    <row r="44" spans="1:15" ht="15.75" thickBot="1" x14ac:dyDescent="0.3">
      <c r="A44" s="61" t="s">
        <v>158</v>
      </c>
      <c r="B44" s="62" t="s">
        <v>2185</v>
      </c>
      <c r="C44" s="53">
        <v>0.8</v>
      </c>
      <c r="D44" s="63">
        <v>260000</v>
      </c>
      <c r="E44" s="33"/>
      <c r="F44" s="33" t="s">
        <v>175</v>
      </c>
      <c r="G44" s="26">
        <v>10.01</v>
      </c>
      <c r="H44" s="26">
        <v>11</v>
      </c>
      <c r="I44" s="27" t="s">
        <v>45</v>
      </c>
      <c r="J44" s="55" t="str">
        <f t="shared" si="0"/>
        <v>Mezzi di lunghezza da 10,01 mt. a 11,00 mt. Low Entry_Interurbani_Gasolio</v>
      </c>
      <c r="K44" s="56">
        <f t="shared" si="1"/>
        <v>260000</v>
      </c>
      <c r="L44" s="27" t="s">
        <v>45</v>
      </c>
      <c r="M44" s="334">
        <v>260000</v>
      </c>
      <c r="N44" s="334">
        <f t="shared" si="6"/>
        <v>285000</v>
      </c>
      <c r="O44" s="449">
        <f>K44+20000</f>
        <v>280000</v>
      </c>
    </row>
    <row r="45" spans="1:15" ht="15.75" thickBot="1" x14ac:dyDescent="0.3">
      <c r="A45" s="61">
        <v>24</v>
      </c>
      <c r="B45" s="62" t="s">
        <v>19</v>
      </c>
      <c r="C45" s="53">
        <v>0.8</v>
      </c>
      <c r="D45" s="63">
        <v>270000</v>
      </c>
      <c r="E45" s="33"/>
      <c r="F45" s="33" t="s">
        <v>175</v>
      </c>
      <c r="G45" s="26">
        <v>11.01</v>
      </c>
      <c r="H45" s="26">
        <v>12.3</v>
      </c>
      <c r="I45" s="27" t="s">
        <v>45</v>
      </c>
      <c r="J45" s="55" t="str">
        <f t="shared" si="0"/>
        <v>Mezzi di lunghezza da 11,01 mt. a 12,30 mt._Interurbani_Gasolio</v>
      </c>
      <c r="K45" s="56">
        <f t="shared" si="1"/>
        <v>270000</v>
      </c>
      <c r="L45" s="27" t="s">
        <v>45</v>
      </c>
      <c r="M45" s="334">
        <v>270000</v>
      </c>
      <c r="N45" s="334">
        <f t="shared" si="6"/>
        <v>295000</v>
      </c>
      <c r="O45" s="334">
        <f>K45</f>
        <v>270000</v>
      </c>
    </row>
    <row r="46" spans="1:15" ht="15.75" thickBot="1" x14ac:dyDescent="0.3">
      <c r="A46" s="61" t="s">
        <v>159</v>
      </c>
      <c r="B46" s="62" t="s">
        <v>2186</v>
      </c>
      <c r="C46" s="53">
        <v>0.8</v>
      </c>
      <c r="D46" s="63">
        <v>280000</v>
      </c>
      <c r="E46" s="33"/>
      <c r="F46" s="33" t="s">
        <v>175</v>
      </c>
      <c r="G46" s="26">
        <v>11.01</v>
      </c>
      <c r="H46" s="26">
        <v>12.3</v>
      </c>
      <c r="I46" s="27" t="s">
        <v>45</v>
      </c>
      <c r="J46" s="55" t="str">
        <f t="shared" si="0"/>
        <v>Mezzi di lunghezza da 11,01 mt. a 12,30 mt. Low Entry_Interurbani_Gasolio</v>
      </c>
      <c r="K46" s="56">
        <f t="shared" si="1"/>
        <v>280000</v>
      </c>
      <c r="L46" s="27" t="s">
        <v>45</v>
      </c>
      <c r="M46" s="334">
        <v>280000</v>
      </c>
      <c r="N46" s="334">
        <f t="shared" si="6"/>
        <v>305000</v>
      </c>
      <c r="O46" s="449">
        <f>K46+20000</f>
        <v>300000</v>
      </c>
    </row>
    <row r="47" spans="1:15" ht="15.75" thickBot="1" x14ac:dyDescent="0.3">
      <c r="A47" s="61">
        <v>25</v>
      </c>
      <c r="B47" s="62" t="s">
        <v>15</v>
      </c>
      <c r="C47" s="53">
        <v>0.8</v>
      </c>
      <c r="D47" s="63">
        <v>285000</v>
      </c>
      <c r="E47" s="33"/>
      <c r="F47" s="33" t="s">
        <v>175</v>
      </c>
      <c r="G47" s="26">
        <v>12.31</v>
      </c>
      <c r="H47" s="26">
        <v>14</v>
      </c>
      <c r="I47" s="27" t="s">
        <v>45</v>
      </c>
      <c r="J47" s="55" t="str">
        <f t="shared" si="0"/>
        <v>Mezzi di lunghezza da 12,31 mt. a 14,00 mt. (2 assi)_Interurbani_Gasolio</v>
      </c>
      <c r="K47" s="56">
        <f t="shared" si="1"/>
        <v>285000</v>
      </c>
      <c r="L47" s="27" t="s">
        <v>45</v>
      </c>
      <c r="M47" s="334">
        <v>285000</v>
      </c>
      <c r="N47" s="334">
        <f t="shared" si="6"/>
        <v>310000</v>
      </c>
      <c r="O47" s="334">
        <f>K47</f>
        <v>285000</v>
      </c>
    </row>
    <row r="48" spans="1:15" ht="15.75" thickBot="1" x14ac:dyDescent="0.3">
      <c r="A48" s="61" t="s">
        <v>161</v>
      </c>
      <c r="B48" s="62" t="s">
        <v>2187</v>
      </c>
      <c r="C48" s="53">
        <v>0.8</v>
      </c>
      <c r="D48" s="63">
        <v>295000</v>
      </c>
      <c r="E48" s="33"/>
      <c r="F48" s="33" t="s">
        <v>175</v>
      </c>
      <c r="G48" s="26">
        <v>12.31</v>
      </c>
      <c r="H48" s="26">
        <v>14</v>
      </c>
      <c r="I48" s="27" t="s">
        <v>45</v>
      </c>
      <c r="J48" s="55" t="str">
        <f t="shared" si="0"/>
        <v>Mezzi di lunghezza da 12,31 mt. a 14,00 mt. (2 assi) Low Entry_Interurbani_Gasolio</v>
      </c>
      <c r="K48" s="56">
        <f t="shared" si="1"/>
        <v>295000</v>
      </c>
      <c r="L48" s="27" t="s">
        <v>45</v>
      </c>
      <c r="M48" s="334">
        <v>295000</v>
      </c>
      <c r="N48" s="334">
        <f t="shared" si="6"/>
        <v>320000</v>
      </c>
      <c r="O48" s="449">
        <f>K48+20000</f>
        <v>315000</v>
      </c>
    </row>
    <row r="49" spans="1:15" ht="15.75" thickBot="1" x14ac:dyDescent="0.3">
      <c r="A49" s="61">
        <v>26</v>
      </c>
      <c r="B49" s="62" t="s">
        <v>16</v>
      </c>
      <c r="C49" s="53">
        <v>0.8</v>
      </c>
      <c r="D49" s="63">
        <v>325000</v>
      </c>
      <c r="E49" s="33"/>
      <c r="F49" s="33" t="s">
        <v>175</v>
      </c>
      <c r="G49" s="26">
        <v>12.31</v>
      </c>
      <c r="H49" s="26">
        <v>14</v>
      </c>
      <c r="I49" s="27" t="s">
        <v>45</v>
      </c>
      <c r="J49" s="55" t="str">
        <f t="shared" si="0"/>
        <v>Mezzi di lunghezza da 12,31 mt. a 14,00 mt. (3 assi)_Interurbani_Gasolio</v>
      </c>
      <c r="K49" s="56">
        <f t="shared" si="1"/>
        <v>325000</v>
      </c>
      <c r="L49" s="27" t="s">
        <v>45</v>
      </c>
      <c r="M49" s="334">
        <v>325000</v>
      </c>
      <c r="N49" s="334">
        <f t="shared" si="6"/>
        <v>350000</v>
      </c>
      <c r="O49" s="334">
        <f>K49</f>
        <v>325000</v>
      </c>
    </row>
    <row r="50" spans="1:15" ht="15.75" thickBot="1" x14ac:dyDescent="0.3">
      <c r="A50" s="61" t="s">
        <v>163</v>
      </c>
      <c r="B50" s="62" t="s">
        <v>2188</v>
      </c>
      <c r="C50" s="53">
        <v>0.8</v>
      </c>
      <c r="D50" s="63">
        <v>335000</v>
      </c>
      <c r="E50" s="33"/>
      <c r="F50" s="33" t="s">
        <v>175</v>
      </c>
      <c r="G50" s="26">
        <v>12.31</v>
      </c>
      <c r="H50" s="26">
        <v>14</v>
      </c>
      <c r="I50" s="27" t="s">
        <v>45</v>
      </c>
      <c r="J50" s="55" t="str">
        <f t="shared" si="0"/>
        <v>Mezzi di lunghezza da 12,31 mt. a 14,00 mt. (3 assi) Low Entry_Interurbani_Gasolio</v>
      </c>
      <c r="K50" s="56">
        <f t="shared" si="1"/>
        <v>335000</v>
      </c>
      <c r="L50" s="27" t="s">
        <v>45</v>
      </c>
      <c r="M50" s="334">
        <v>335000</v>
      </c>
      <c r="N50" s="334">
        <f t="shared" si="6"/>
        <v>360000</v>
      </c>
      <c r="O50" s="449">
        <f>K50+20000</f>
        <v>355000</v>
      </c>
    </row>
    <row r="51" spans="1:15" ht="15.75" thickBot="1" x14ac:dyDescent="0.3">
      <c r="A51" s="61">
        <v>27</v>
      </c>
      <c r="B51" s="62" t="s">
        <v>20</v>
      </c>
      <c r="C51" s="53">
        <v>0.8</v>
      </c>
      <c r="D51" s="63">
        <v>330000</v>
      </c>
      <c r="E51" s="33"/>
      <c r="F51" s="33" t="s">
        <v>175</v>
      </c>
      <c r="G51" s="26">
        <v>14.01</v>
      </c>
      <c r="H51" s="26">
        <v>15</v>
      </c>
      <c r="I51" s="27" t="s">
        <v>45</v>
      </c>
      <c r="J51" s="55" t="str">
        <f t="shared" si="0"/>
        <v>Mezzi di lunghezza da 14,01 mt. a 15,00 mt._Interurbani_Gasolio</v>
      </c>
      <c r="K51" s="56">
        <f t="shared" si="1"/>
        <v>330000</v>
      </c>
      <c r="L51" s="27" t="s">
        <v>45</v>
      </c>
      <c r="M51" s="334">
        <v>330000</v>
      </c>
      <c r="N51" s="334">
        <f t="shared" si="6"/>
        <v>355000</v>
      </c>
      <c r="O51" s="334">
        <f>K51</f>
        <v>330000</v>
      </c>
    </row>
    <row r="52" spans="1:15" ht="15.75" thickBot="1" x14ac:dyDescent="0.3">
      <c r="A52" s="61" t="s">
        <v>165</v>
      </c>
      <c r="B52" s="62" t="s">
        <v>2189</v>
      </c>
      <c r="C52" s="53">
        <v>0.8</v>
      </c>
      <c r="D52" s="63">
        <v>340000</v>
      </c>
      <c r="E52" s="33"/>
      <c r="F52" s="33" t="s">
        <v>175</v>
      </c>
      <c r="G52" s="26">
        <v>14.01</v>
      </c>
      <c r="H52" s="26">
        <v>15</v>
      </c>
      <c r="I52" s="27" t="s">
        <v>45</v>
      </c>
      <c r="J52" s="55" t="str">
        <f t="shared" si="0"/>
        <v>Mezzi di lunghezza da 14,01 mt. a 15,00 mt. Low Entry_Interurbani_Gasolio</v>
      </c>
      <c r="K52" s="56">
        <f t="shared" si="1"/>
        <v>340000</v>
      </c>
      <c r="L52" s="27" t="s">
        <v>45</v>
      </c>
      <c r="M52" s="334">
        <v>340000</v>
      </c>
      <c r="N52" s="334">
        <f t="shared" si="6"/>
        <v>365000</v>
      </c>
      <c r="O52" s="449">
        <f>K52+20000</f>
        <v>360000</v>
      </c>
    </row>
    <row r="53" spans="1:15" ht="15.75" thickBot="1" x14ac:dyDescent="0.3">
      <c r="A53" s="61">
        <v>28</v>
      </c>
      <c r="B53" s="62" t="s">
        <v>21</v>
      </c>
      <c r="C53" s="53">
        <v>0.8</v>
      </c>
      <c r="D53" s="63">
        <v>410000</v>
      </c>
      <c r="E53" s="33"/>
      <c r="F53" s="33" t="s">
        <v>175</v>
      </c>
      <c r="G53" s="26">
        <v>0</v>
      </c>
      <c r="H53" s="26">
        <v>18</v>
      </c>
      <c r="I53" s="27" t="s">
        <v>45</v>
      </c>
      <c r="J53" s="55" t="str">
        <f t="shared" si="0"/>
        <v>Mezzi autosnodati di lunghezza circa 18,00 mt._Interurbani_Gasolio</v>
      </c>
      <c r="K53" s="56">
        <f t="shared" si="1"/>
        <v>410000</v>
      </c>
      <c r="L53" s="27" t="s">
        <v>45</v>
      </c>
      <c r="M53" s="334">
        <v>410000</v>
      </c>
      <c r="N53" s="334">
        <f t="shared" si="6"/>
        <v>435000</v>
      </c>
      <c r="O53" s="334">
        <f t="shared" ref="O53:O62" si="7">K53</f>
        <v>410000</v>
      </c>
    </row>
    <row r="54" spans="1:15" ht="15.75" thickBot="1" x14ac:dyDescent="0.3">
      <c r="A54" s="61">
        <v>29</v>
      </c>
      <c r="B54" s="62" t="s">
        <v>17</v>
      </c>
      <c r="C54" s="53">
        <v>0.8</v>
      </c>
      <c r="D54" s="63">
        <v>510000</v>
      </c>
      <c r="E54" s="33"/>
      <c r="F54" s="33" t="s">
        <v>175</v>
      </c>
      <c r="G54" s="26">
        <v>0</v>
      </c>
      <c r="H54" s="26" t="s">
        <v>200</v>
      </c>
      <c r="I54" s="27" t="s">
        <v>45</v>
      </c>
      <c r="J54" s="55" t="str">
        <f t="shared" si="0"/>
        <v>Mezzi a due piani_Interurbani_Gasolio</v>
      </c>
      <c r="K54" s="56">
        <f t="shared" si="1"/>
        <v>510000</v>
      </c>
      <c r="L54" s="27" t="s">
        <v>45</v>
      </c>
      <c r="M54" s="334">
        <v>510000</v>
      </c>
      <c r="N54" s="334">
        <f t="shared" si="6"/>
        <v>535000</v>
      </c>
      <c r="O54" s="334">
        <f t="shared" si="7"/>
        <v>510000</v>
      </c>
    </row>
    <row r="55" spans="1:15" ht="15.75" thickBot="1" x14ac:dyDescent="0.3">
      <c r="A55" s="61">
        <v>30</v>
      </c>
      <c r="B55" s="64" t="s">
        <v>167</v>
      </c>
      <c r="C55" s="53">
        <v>0.9</v>
      </c>
      <c r="D55" s="63">
        <v>570000</v>
      </c>
      <c r="E55" s="33"/>
      <c r="F55" s="33" t="s">
        <v>175</v>
      </c>
      <c r="G55" s="26">
        <v>11</v>
      </c>
      <c r="H55" s="26">
        <v>12.3</v>
      </c>
      <c r="I55" s="27" t="s">
        <v>176</v>
      </c>
      <c r="J55" s="55" t="str">
        <f t="shared" si="0"/>
        <v>Mezzi di lunghezza da 11,00 a 12,30 elettrici (2 assi)_Interurbani_Elettrico</v>
      </c>
      <c r="K55" s="56">
        <f t="shared" si="1"/>
        <v>570000</v>
      </c>
      <c r="L55" s="27" t="s">
        <v>176</v>
      </c>
      <c r="M55" s="334">
        <v>570000</v>
      </c>
      <c r="N55" s="334">
        <v>570000</v>
      </c>
      <c r="O55" s="334">
        <f t="shared" si="7"/>
        <v>570000</v>
      </c>
    </row>
    <row r="56" spans="1:15" ht="15.75" thickBot="1" x14ac:dyDescent="0.3">
      <c r="A56" s="61">
        <v>31</v>
      </c>
      <c r="B56" s="64" t="s">
        <v>168</v>
      </c>
      <c r="C56" s="53">
        <v>0.9</v>
      </c>
      <c r="D56" s="63">
        <v>590000</v>
      </c>
      <c r="E56" s="33"/>
      <c r="F56" s="33" t="s">
        <v>175</v>
      </c>
      <c r="G56" s="26">
        <v>12.31</v>
      </c>
      <c r="H56" s="26">
        <v>14</v>
      </c>
      <c r="I56" s="27" t="s">
        <v>176</v>
      </c>
      <c r="J56" s="55" t="str">
        <f t="shared" si="0"/>
        <v>Mezzi di lunghezza da 12,31 a 14,00 elettrici (2 assi) _Interurbani_Elettrico</v>
      </c>
      <c r="K56" s="56">
        <f t="shared" si="1"/>
        <v>590000</v>
      </c>
      <c r="L56" s="27" t="s">
        <v>176</v>
      </c>
      <c r="M56" s="334">
        <v>590000</v>
      </c>
      <c r="N56" s="334">
        <v>590000</v>
      </c>
      <c r="O56" s="334">
        <f t="shared" si="7"/>
        <v>590000</v>
      </c>
    </row>
    <row r="57" spans="1:15" ht="15.75" thickBot="1" x14ac:dyDescent="0.3">
      <c r="A57" s="61" t="s">
        <v>2178</v>
      </c>
      <c r="B57" s="64" t="s">
        <v>2179</v>
      </c>
      <c r="C57" s="53">
        <v>0.9</v>
      </c>
      <c r="D57" s="63">
        <v>620000</v>
      </c>
      <c r="E57" s="33"/>
      <c r="F57" s="33" t="s">
        <v>175</v>
      </c>
      <c r="G57" s="26">
        <v>12.31</v>
      </c>
      <c r="H57" s="26">
        <v>14</v>
      </c>
      <c r="I57" s="27" t="s">
        <v>176</v>
      </c>
      <c r="J57" s="55" t="str">
        <f t="shared" si="0"/>
        <v>Mezzi di lunghezza da 12,31 a 14,00 elettrici (3 assi) _Interurbani_Elettrico</v>
      </c>
      <c r="K57" s="56">
        <f t="shared" si="1"/>
        <v>620000</v>
      </c>
      <c r="L57" s="27" t="s">
        <v>176</v>
      </c>
      <c r="M57" s="334">
        <v>620000</v>
      </c>
      <c r="N57" s="334">
        <v>620000</v>
      </c>
      <c r="O57" s="334">
        <f t="shared" si="7"/>
        <v>620000</v>
      </c>
    </row>
    <row r="58" spans="1:15" ht="30.75" thickBot="1" x14ac:dyDescent="0.3">
      <c r="A58" s="61">
        <v>32</v>
      </c>
      <c r="B58" s="65" t="s">
        <v>169</v>
      </c>
      <c r="C58" s="53">
        <v>0.8</v>
      </c>
      <c r="D58" s="63">
        <v>165000</v>
      </c>
      <c r="E58" s="33"/>
      <c r="F58" s="33" t="s">
        <v>175</v>
      </c>
      <c r="G58" s="26">
        <v>6.3</v>
      </c>
      <c r="H58" s="26">
        <v>8</v>
      </c>
      <c r="I58" s="27" t="s">
        <v>46</v>
      </c>
      <c r="J58" s="55" t="str">
        <f t="shared" si="0"/>
        <v>Mezzi di lunghezza da 6,30 a 8,00 mt. alimentazione a metano motore anteriore_Interurbani_Metano</v>
      </c>
      <c r="K58" s="56">
        <f t="shared" si="1"/>
        <v>165000</v>
      </c>
      <c r="L58" s="27" t="s">
        <v>46</v>
      </c>
      <c r="M58" s="334">
        <f t="shared" ref="M58:M66" si="8">K58+15000</f>
        <v>180000</v>
      </c>
      <c r="N58" s="334">
        <f>K58+15000</f>
        <v>180000</v>
      </c>
      <c r="O58" s="334">
        <f t="shared" si="7"/>
        <v>165000</v>
      </c>
    </row>
    <row r="59" spans="1:15" ht="30.75" thickBot="1" x14ac:dyDescent="0.3">
      <c r="A59" s="61">
        <v>33</v>
      </c>
      <c r="B59" s="65" t="s">
        <v>170</v>
      </c>
      <c r="C59" s="53">
        <v>0.8</v>
      </c>
      <c r="D59" s="63">
        <v>185000</v>
      </c>
      <c r="E59" s="33"/>
      <c r="F59" s="33" t="s">
        <v>175</v>
      </c>
      <c r="G59" s="26">
        <v>8.01</v>
      </c>
      <c r="H59" s="26">
        <v>9</v>
      </c>
      <c r="I59" s="27" t="s">
        <v>46</v>
      </c>
      <c r="J59" s="55" t="str">
        <f t="shared" si="0"/>
        <v>Mezzi di lunghezza da 8,01 mt a 9,00 mt. alimentazione a metano motore anteriore_Interurbani_Metano</v>
      </c>
      <c r="K59" s="56">
        <f t="shared" si="1"/>
        <v>185000</v>
      </c>
      <c r="L59" s="27" t="s">
        <v>46</v>
      </c>
      <c r="M59" s="334">
        <f t="shared" si="8"/>
        <v>200000</v>
      </c>
      <c r="N59" s="334">
        <f>K59+15000</f>
        <v>200000</v>
      </c>
      <c r="O59" s="334">
        <f t="shared" si="7"/>
        <v>185000</v>
      </c>
    </row>
    <row r="60" spans="1:15" ht="15.75" thickBot="1" x14ac:dyDescent="0.3">
      <c r="A60" s="61" t="s">
        <v>2180</v>
      </c>
      <c r="B60" s="65" t="s">
        <v>2190</v>
      </c>
      <c r="C60" s="53">
        <v>0.8</v>
      </c>
      <c r="D60" s="63">
        <v>250000</v>
      </c>
      <c r="E60" s="33"/>
      <c r="F60" s="33" t="s">
        <v>175</v>
      </c>
      <c r="G60" s="26">
        <v>9.01</v>
      </c>
      <c r="H60" s="26">
        <v>10</v>
      </c>
      <c r="I60" s="27" t="s">
        <v>46</v>
      </c>
      <c r="J60" s="55" t="str">
        <f t="shared" si="0"/>
        <v>Mezzi di lunghezza da 9,01 mt a 10,00 mt. alimentazione a metano_Interurbani_Metano</v>
      </c>
      <c r="K60" s="56">
        <f t="shared" si="1"/>
        <v>250000</v>
      </c>
      <c r="L60" s="27" t="s">
        <v>46</v>
      </c>
      <c r="M60" s="337">
        <f t="shared" si="8"/>
        <v>265000</v>
      </c>
      <c r="N60" s="337">
        <f>K60+15000</f>
        <v>265000</v>
      </c>
      <c r="O60" s="334">
        <f t="shared" si="7"/>
        <v>250000</v>
      </c>
    </row>
    <row r="61" spans="1:15" ht="15.75" thickBot="1" x14ac:dyDescent="0.3">
      <c r="A61" s="61" t="s">
        <v>2181</v>
      </c>
      <c r="B61" s="65" t="s">
        <v>2191</v>
      </c>
      <c r="C61" s="53">
        <v>0.8</v>
      </c>
      <c r="D61" s="63">
        <v>270000</v>
      </c>
      <c r="E61" s="33"/>
      <c r="F61" s="33" t="s">
        <v>175</v>
      </c>
      <c r="G61" s="26">
        <v>10.01</v>
      </c>
      <c r="H61" s="26">
        <v>11</v>
      </c>
      <c r="I61" s="27" t="s">
        <v>46</v>
      </c>
      <c r="J61" s="55" t="str">
        <f t="shared" si="0"/>
        <v>Mezzi di lunghezza da 10,01 mt a 11,00 mt. alimentazione a metano_Interurbani_Metano</v>
      </c>
      <c r="K61" s="56">
        <f t="shared" si="1"/>
        <v>270000</v>
      </c>
      <c r="L61" s="27" t="s">
        <v>46</v>
      </c>
      <c r="M61" s="337">
        <f t="shared" ref="M61" si="9">K61+15000</f>
        <v>285000</v>
      </c>
      <c r="N61" s="337">
        <f t="shared" ref="N61:N66" si="10">K61+25000</f>
        <v>295000</v>
      </c>
      <c r="O61" s="334">
        <f t="shared" si="7"/>
        <v>270000</v>
      </c>
    </row>
    <row r="62" spans="1:15" ht="15.75" thickBot="1" x14ac:dyDescent="0.3">
      <c r="A62" s="61">
        <v>34</v>
      </c>
      <c r="B62" s="65" t="s">
        <v>171</v>
      </c>
      <c r="C62" s="53">
        <v>0.8</v>
      </c>
      <c r="D62" s="63">
        <v>280000</v>
      </c>
      <c r="E62" s="33"/>
      <c r="F62" s="33" t="s">
        <v>175</v>
      </c>
      <c r="G62" s="26">
        <v>11.01</v>
      </c>
      <c r="H62" s="26">
        <v>12.3</v>
      </c>
      <c r="I62" s="27" t="s">
        <v>46</v>
      </c>
      <c r="J62" s="55" t="str">
        <f t="shared" si="0"/>
        <v>Mezzi di lunghezza da 11,01 mt. a 12,30 mt. alimentazione a metano_Interurbani_Metano</v>
      </c>
      <c r="K62" s="56">
        <f t="shared" si="1"/>
        <v>280000</v>
      </c>
      <c r="L62" s="27" t="s">
        <v>46</v>
      </c>
      <c r="M62" s="337">
        <f t="shared" si="8"/>
        <v>295000</v>
      </c>
      <c r="N62" s="337">
        <f t="shared" si="10"/>
        <v>305000</v>
      </c>
      <c r="O62" s="334">
        <f t="shared" si="7"/>
        <v>280000</v>
      </c>
    </row>
    <row r="63" spans="1:15" ht="30.75" thickBot="1" x14ac:dyDescent="0.3">
      <c r="A63" s="61" t="s">
        <v>2182</v>
      </c>
      <c r="B63" s="65" t="s">
        <v>2183</v>
      </c>
      <c r="C63" s="53">
        <v>0.8</v>
      </c>
      <c r="D63" s="63">
        <v>290000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 Low Entry_Interurbani_Metano</v>
      </c>
      <c r="K63" s="56">
        <f t="shared" si="1"/>
        <v>290000</v>
      </c>
      <c r="L63" s="27" t="s">
        <v>46</v>
      </c>
      <c r="M63" s="337">
        <f t="shared" si="8"/>
        <v>305000</v>
      </c>
      <c r="N63" s="337">
        <f t="shared" si="10"/>
        <v>315000</v>
      </c>
      <c r="O63" s="449">
        <f>K63+20000</f>
        <v>310000</v>
      </c>
    </row>
    <row r="64" spans="1:15" ht="15.75" thickBot="1" x14ac:dyDescent="0.3">
      <c r="A64" s="61">
        <v>35</v>
      </c>
      <c r="B64" s="65" t="s">
        <v>172</v>
      </c>
      <c r="C64" s="53">
        <v>0.8</v>
      </c>
      <c r="D64" s="63">
        <v>300000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1"/>
        <v>300000</v>
      </c>
      <c r="L64" s="27" t="s">
        <v>46</v>
      </c>
      <c r="M64" s="337">
        <f t="shared" si="8"/>
        <v>315000</v>
      </c>
      <c r="N64" s="337">
        <f t="shared" si="10"/>
        <v>325000</v>
      </c>
      <c r="O64" s="334">
        <f>K64</f>
        <v>300000</v>
      </c>
    </row>
    <row r="65" spans="1:15" ht="30.75" thickBot="1" x14ac:dyDescent="0.3">
      <c r="A65" s="61" t="s">
        <v>173</v>
      </c>
      <c r="B65" s="65" t="s">
        <v>2184</v>
      </c>
      <c r="C65" s="53">
        <v>0.8</v>
      </c>
      <c r="D65" s="63">
        <v>320000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Low Entry_Interurbani_Metano</v>
      </c>
      <c r="K65" s="56">
        <f t="shared" si="1"/>
        <v>320000</v>
      </c>
      <c r="L65" s="27" t="s">
        <v>46</v>
      </c>
      <c r="M65" s="337">
        <f t="shared" si="8"/>
        <v>335000</v>
      </c>
      <c r="N65" s="337">
        <f t="shared" si="10"/>
        <v>345000</v>
      </c>
      <c r="O65" s="449">
        <f>K65+20000</f>
        <v>340000</v>
      </c>
    </row>
    <row r="66" spans="1:15" ht="15.75" thickBot="1" x14ac:dyDescent="0.3">
      <c r="A66" s="61">
        <v>36</v>
      </c>
      <c r="B66" s="65" t="s">
        <v>2145</v>
      </c>
      <c r="C66" s="53">
        <v>0.8</v>
      </c>
      <c r="D66" s="63">
        <v>380000</v>
      </c>
      <c r="E66" s="33"/>
      <c r="F66" s="33" t="s">
        <v>175</v>
      </c>
      <c r="G66" s="26">
        <v>14.01</v>
      </c>
      <c r="H66" s="26">
        <v>15</v>
      </c>
      <c r="I66" s="27" t="s">
        <v>46</v>
      </c>
      <c r="J66" s="55" t="str">
        <f t="shared" ref="J66:J67" si="11">B66&amp;"_"&amp;F66&amp;"_"&amp;I66</f>
        <v>Mezzi di lunghezza da 14,01 mt. a 15,00 mt. alimentazione a metano_Interurbani_Metano</v>
      </c>
      <c r="K66" s="56">
        <f t="shared" ref="K66:K67" si="12">+D66</f>
        <v>380000</v>
      </c>
      <c r="L66" s="27" t="s">
        <v>46</v>
      </c>
      <c r="M66" s="337">
        <f t="shared" si="8"/>
        <v>395000</v>
      </c>
      <c r="N66" s="337">
        <f t="shared" si="10"/>
        <v>405000</v>
      </c>
      <c r="O66" s="334">
        <f>K66</f>
        <v>380000</v>
      </c>
    </row>
    <row r="67" spans="1:15" ht="15.75" thickBot="1" x14ac:dyDescent="0.3">
      <c r="A67" s="361">
        <v>37</v>
      </c>
      <c r="B67" s="253" t="s">
        <v>2030</v>
      </c>
      <c r="C67" s="53">
        <v>0.9</v>
      </c>
      <c r="D67" s="63">
        <v>750000</v>
      </c>
      <c r="E67" s="33"/>
      <c r="F67" s="33" t="s">
        <v>175</v>
      </c>
      <c r="G67" s="26">
        <v>12.01</v>
      </c>
      <c r="I67" s="27" t="s">
        <v>224</v>
      </c>
      <c r="J67" s="55" t="str">
        <f t="shared" si="11"/>
        <v>Mezzi a idrogeno  da 12,01 mt.  _Interurbani_Idrogeno</v>
      </c>
      <c r="K67" s="56">
        <f t="shared" si="12"/>
        <v>750000</v>
      </c>
      <c r="L67" s="27" t="s">
        <v>224</v>
      </c>
      <c r="M67" s="337">
        <v>750000</v>
      </c>
      <c r="N67" s="337">
        <v>750000</v>
      </c>
      <c r="O67" s="334">
        <f>K67</f>
        <v>750000</v>
      </c>
    </row>
    <row r="69" spans="1:15" x14ac:dyDescent="0.25">
      <c r="A69" s="66" t="s">
        <v>179</v>
      </c>
    </row>
    <row r="70" spans="1:15" ht="31.9" customHeight="1" x14ac:dyDescent="0.25">
      <c r="A70" s="546" t="s">
        <v>180</v>
      </c>
      <c r="B70" s="546"/>
      <c r="C70" s="546"/>
      <c r="D70" s="546"/>
      <c r="E70" s="546"/>
      <c r="F70" s="546"/>
      <c r="G70" s="546"/>
      <c r="H70" s="546"/>
      <c r="I70" s="546"/>
    </row>
    <row r="71" spans="1:15" ht="31.9" customHeight="1" x14ac:dyDescent="0.25">
      <c r="A71" s="546" t="s">
        <v>181</v>
      </c>
      <c r="B71" s="546"/>
      <c r="C71" s="546"/>
      <c r="D71" s="546"/>
      <c r="E71" s="546"/>
      <c r="F71" s="546"/>
      <c r="G71" s="546"/>
      <c r="H71" s="546"/>
      <c r="I71" s="546"/>
    </row>
    <row r="72" spans="1:15" ht="31.9" customHeight="1" x14ac:dyDescent="0.25">
      <c r="A72" s="546" t="s">
        <v>182</v>
      </c>
      <c r="B72" s="546"/>
      <c r="C72" s="546"/>
      <c r="D72" s="546"/>
      <c r="E72" s="546"/>
      <c r="F72" s="546"/>
      <c r="G72" s="546"/>
      <c r="H72" s="546"/>
      <c r="I72" s="546"/>
    </row>
  </sheetData>
  <mergeCells count="4">
    <mergeCell ref="A1:B1"/>
    <mergeCell ref="A70:I70"/>
    <mergeCell ref="A71:I71"/>
    <mergeCell ref="A72:I7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25"/>
  <dimension ref="A1:N70"/>
  <sheetViews>
    <sheetView workbookViewId="0">
      <selection activeCell="N66" sqref="N66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3" width="11.85546875" style="27" customWidth="1"/>
    <col min="14" max="14" width="11.5703125" style="27" bestFit="1" customWidth="1"/>
    <col min="15" max="16384" width="9.140625" style="27"/>
  </cols>
  <sheetData>
    <row r="1" spans="1:14" ht="15" customHeight="1" thickBot="1" x14ac:dyDescent="0.3">
      <c r="A1" s="547" t="s">
        <v>105</v>
      </c>
      <c r="B1" s="548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80000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>+D2</f>
        <v>80000</v>
      </c>
      <c r="L2" s="27" t="s">
        <v>45</v>
      </c>
      <c r="M2" s="334">
        <f t="shared" ref="M2:M20" si="1">K2</f>
        <v>80000</v>
      </c>
      <c r="N2" s="334">
        <f t="shared" ref="N2:N7" si="2">K2+15000</f>
        <v>95000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115000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5" si="3">+D3</f>
        <v>115000</v>
      </c>
      <c r="L3" s="27" t="s">
        <v>45</v>
      </c>
      <c r="M3" s="334">
        <f t="shared" si="1"/>
        <v>115000</v>
      </c>
      <c r="N3" s="334">
        <f t="shared" si="2"/>
        <v>130000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170000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3"/>
        <v>170000</v>
      </c>
      <c r="L4" s="27" t="s">
        <v>45</v>
      </c>
      <c r="M4" s="334">
        <f t="shared" si="1"/>
        <v>170000</v>
      </c>
      <c r="N4" s="334">
        <f t="shared" si="2"/>
        <v>185000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140000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3"/>
        <v>140000</v>
      </c>
      <c r="L5" s="27" t="s">
        <v>45</v>
      </c>
      <c r="M5" s="334">
        <f t="shared" si="1"/>
        <v>140000</v>
      </c>
      <c r="N5" s="334">
        <f t="shared" si="2"/>
        <v>155000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220000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3"/>
        <v>220000</v>
      </c>
      <c r="L6" s="27" t="s">
        <v>45</v>
      </c>
      <c r="M6" s="334">
        <f t="shared" si="1"/>
        <v>220000</v>
      </c>
      <c r="N6" s="334">
        <f t="shared" si="2"/>
        <v>235000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160000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3"/>
        <v>160000</v>
      </c>
      <c r="L7" s="27" t="s">
        <v>45</v>
      </c>
      <c r="M7" s="334">
        <f t="shared" si="1"/>
        <v>160000</v>
      </c>
      <c r="N7" s="334">
        <f t="shared" si="2"/>
        <v>175000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232000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3"/>
        <v>232000</v>
      </c>
      <c r="L8" s="27" t="s">
        <v>45</v>
      </c>
      <c r="M8" s="334">
        <f t="shared" si="1"/>
        <v>232000</v>
      </c>
      <c r="N8" s="334">
        <f>K8+25000</f>
        <v>257000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210000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3"/>
        <v>210000</v>
      </c>
      <c r="L9" s="27" t="s">
        <v>45</v>
      </c>
      <c r="M9" s="334">
        <f t="shared" si="1"/>
        <v>210000</v>
      </c>
      <c r="N9" s="334">
        <f>K9+25000</f>
        <v>235000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242000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3"/>
        <v>242000</v>
      </c>
      <c r="L10" s="27" t="s">
        <v>45</v>
      </c>
      <c r="M10" s="334">
        <f t="shared" si="1"/>
        <v>242000</v>
      </c>
      <c r="N10" s="334">
        <f>K10+25000</f>
        <v>267000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220000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3"/>
        <v>220000</v>
      </c>
      <c r="L11" s="27" t="s">
        <v>45</v>
      </c>
      <c r="M11" s="334">
        <f t="shared" si="1"/>
        <v>220000</v>
      </c>
      <c r="N11" s="334">
        <f>K11+25000</f>
        <v>245000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355000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3"/>
        <v>355000</v>
      </c>
      <c r="L12" s="27" t="s">
        <v>45</v>
      </c>
      <c r="M12" s="334">
        <f t="shared" si="1"/>
        <v>355000</v>
      </c>
      <c r="N12" s="334">
        <f>K12+25000</f>
        <v>380000</v>
      </c>
    </row>
    <row r="13" spans="1:14" ht="15.75" thickBot="1" x14ac:dyDescent="0.3">
      <c r="A13" s="51" t="s">
        <v>114</v>
      </c>
      <c r="B13" s="57" t="s">
        <v>115</v>
      </c>
      <c r="C13" s="53">
        <v>0.8</v>
      </c>
      <c r="D13" s="54">
        <v>290000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3"/>
        <v>290000</v>
      </c>
      <c r="L13" s="27" t="s">
        <v>176</v>
      </c>
      <c r="M13" s="334">
        <f t="shared" si="1"/>
        <v>290000</v>
      </c>
      <c r="N13" s="334">
        <f t="shared" ref="N13:N20" si="4">K13</f>
        <v>290000</v>
      </c>
    </row>
    <row r="14" spans="1:14" ht="15.75" thickBot="1" x14ac:dyDescent="0.3">
      <c r="A14" s="51" t="s">
        <v>116</v>
      </c>
      <c r="B14" s="57" t="s">
        <v>117</v>
      </c>
      <c r="C14" s="53">
        <v>0.8</v>
      </c>
      <c r="D14" s="54">
        <v>160000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3"/>
        <v>160000</v>
      </c>
      <c r="L14" s="27" t="s">
        <v>176</v>
      </c>
      <c r="M14" s="334">
        <f t="shared" si="1"/>
        <v>160000</v>
      </c>
      <c r="N14" s="334">
        <f t="shared" si="4"/>
        <v>160000</v>
      </c>
    </row>
    <row r="15" spans="1:14" ht="15.75" thickBot="1" x14ac:dyDescent="0.3">
      <c r="A15" s="51" t="s">
        <v>118</v>
      </c>
      <c r="B15" s="57" t="s">
        <v>119</v>
      </c>
      <c r="C15" s="53">
        <v>0.8</v>
      </c>
      <c r="D15" s="54">
        <v>230000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3"/>
        <v>230000</v>
      </c>
      <c r="L15" s="27" t="s">
        <v>176</v>
      </c>
      <c r="M15" s="334">
        <f t="shared" si="1"/>
        <v>230000</v>
      </c>
      <c r="N15" s="334">
        <f t="shared" si="4"/>
        <v>230000</v>
      </c>
    </row>
    <row r="16" spans="1:14" ht="15.75" thickBot="1" x14ac:dyDescent="0.3">
      <c r="A16" s="51" t="s">
        <v>120</v>
      </c>
      <c r="B16" s="57" t="s">
        <v>121</v>
      </c>
      <c r="C16" s="53">
        <v>0.8</v>
      </c>
      <c r="D16" s="54">
        <v>330000</v>
      </c>
      <c r="E16" s="49"/>
      <c r="F16" s="27" t="s">
        <v>99</v>
      </c>
      <c r="G16" s="26">
        <v>6.31</v>
      </c>
      <c r="H16" s="26">
        <v>8.3000000000000007</v>
      </c>
      <c r="I16" s="27" t="s">
        <v>176</v>
      </c>
      <c r="J16" s="55" t="str">
        <f t="shared" si="0"/>
        <v>Mezzi elettrici da 6,31 mt. fino a 8,30 mt. pianale interamente ribassato_Urbano_Elettrico</v>
      </c>
      <c r="K16" s="56">
        <f t="shared" si="3"/>
        <v>330000</v>
      </c>
      <c r="L16" s="27" t="s">
        <v>176</v>
      </c>
      <c r="M16" s="334">
        <f t="shared" si="1"/>
        <v>330000</v>
      </c>
      <c r="N16" s="334">
        <f t="shared" si="4"/>
        <v>330000</v>
      </c>
    </row>
    <row r="17" spans="1:14" ht="15.75" thickBot="1" x14ac:dyDescent="0.3">
      <c r="A17" s="51" t="s">
        <v>122</v>
      </c>
      <c r="B17" s="57" t="s">
        <v>123</v>
      </c>
      <c r="C17" s="53">
        <v>0.8</v>
      </c>
      <c r="D17" s="54">
        <v>450000</v>
      </c>
      <c r="E17" s="49"/>
      <c r="F17" s="27" t="s">
        <v>99</v>
      </c>
      <c r="G17" s="26">
        <v>8.31</v>
      </c>
      <c r="H17" s="26">
        <v>10</v>
      </c>
      <c r="I17" s="27" t="s">
        <v>176</v>
      </c>
      <c r="J17" s="55" t="str">
        <f t="shared" si="0"/>
        <v>Mezzi elettrici da 8,31 mt. a 10 mt. pianale interamente ribassato_Urbano_Elettrico</v>
      </c>
      <c r="K17" s="56">
        <f t="shared" si="3"/>
        <v>450000</v>
      </c>
      <c r="L17" s="27" t="s">
        <v>176</v>
      </c>
      <c r="M17" s="334">
        <f t="shared" si="1"/>
        <v>450000</v>
      </c>
      <c r="N17" s="334">
        <f t="shared" si="4"/>
        <v>450000</v>
      </c>
    </row>
    <row r="18" spans="1:14" ht="15.75" thickBot="1" x14ac:dyDescent="0.3">
      <c r="A18" s="51" t="s">
        <v>124</v>
      </c>
      <c r="B18" s="57" t="s">
        <v>125</v>
      </c>
      <c r="C18" s="53">
        <v>0.8</v>
      </c>
      <c r="D18" s="54">
        <v>490000</v>
      </c>
      <c r="E18" s="49"/>
      <c r="F18" s="27" t="s">
        <v>99</v>
      </c>
      <c r="G18" s="26">
        <v>10.01</v>
      </c>
      <c r="H18" s="26">
        <v>12</v>
      </c>
      <c r="I18" s="27" t="s">
        <v>176</v>
      </c>
      <c r="J18" s="55" t="str">
        <f t="shared" si="0"/>
        <v>Mezzi elettrici da 10,01 mt. a 12,00 mt._Urbano_Elettrico</v>
      </c>
      <c r="K18" s="56">
        <f t="shared" si="3"/>
        <v>490000</v>
      </c>
      <c r="L18" s="27" t="s">
        <v>176</v>
      </c>
      <c r="M18" s="334">
        <f t="shared" si="1"/>
        <v>490000</v>
      </c>
      <c r="N18" s="334">
        <f t="shared" si="4"/>
        <v>490000</v>
      </c>
    </row>
    <row r="19" spans="1:14" ht="15.75" thickBot="1" x14ac:dyDescent="0.3">
      <c r="A19" s="51" t="s">
        <v>126</v>
      </c>
      <c r="B19" s="57" t="s">
        <v>127</v>
      </c>
      <c r="C19" s="53">
        <v>0.8</v>
      </c>
      <c r="D19" s="54">
        <v>570000</v>
      </c>
      <c r="E19" s="49"/>
      <c r="F19" s="27" t="s">
        <v>99</v>
      </c>
      <c r="G19" s="26">
        <v>12.01</v>
      </c>
      <c r="H19" s="26">
        <v>14.5</v>
      </c>
      <c r="I19" s="27" t="s">
        <v>176</v>
      </c>
      <c r="J19" s="55" t="str">
        <f t="shared" si="0"/>
        <v>Mezzi elettrici da 12,01 mt. a 14,50 mt._Urbano_Elettrico</v>
      </c>
      <c r="K19" s="56">
        <f t="shared" si="3"/>
        <v>570000</v>
      </c>
      <c r="L19" s="27" t="s">
        <v>176</v>
      </c>
      <c r="M19" s="334">
        <f t="shared" si="1"/>
        <v>570000</v>
      </c>
      <c r="N19" s="334">
        <f t="shared" si="4"/>
        <v>570000</v>
      </c>
    </row>
    <row r="20" spans="1:14" ht="15.75" thickBot="1" x14ac:dyDescent="0.3">
      <c r="A20" s="51" t="s">
        <v>128</v>
      </c>
      <c r="B20" s="57" t="s">
        <v>129</v>
      </c>
      <c r="C20" s="53">
        <v>0.8</v>
      </c>
      <c r="D20" s="54">
        <v>725000</v>
      </c>
      <c r="E20" s="49"/>
      <c r="F20" s="27" t="s">
        <v>99</v>
      </c>
      <c r="G20" s="26">
        <v>13.61</v>
      </c>
      <c r="H20" s="26">
        <v>18</v>
      </c>
      <c r="I20" s="27" t="s">
        <v>176</v>
      </c>
      <c r="J20" s="55" t="str">
        <f t="shared" si="0"/>
        <v>Mezzi elettrici autosnodati da 13,61 m a 18,00 m_Urbano_Elettrico</v>
      </c>
      <c r="K20" s="56">
        <f>+D20</f>
        <v>725000</v>
      </c>
      <c r="L20" s="27" t="s">
        <v>176</v>
      </c>
      <c r="M20" s="334">
        <f t="shared" si="1"/>
        <v>725000</v>
      </c>
      <c r="N20" s="334">
        <f t="shared" si="4"/>
        <v>725000</v>
      </c>
    </row>
    <row r="21" spans="1:14" ht="15.75" thickBot="1" x14ac:dyDescent="0.3">
      <c r="A21" s="252" t="s">
        <v>2029</v>
      </c>
      <c r="B21" s="253" t="s">
        <v>2030</v>
      </c>
      <c r="C21" s="53">
        <v>0.8</v>
      </c>
      <c r="D21" s="257"/>
      <c r="E21" s="49"/>
      <c r="F21" s="27" t="s">
        <v>99</v>
      </c>
      <c r="G21" s="26">
        <v>12.01</v>
      </c>
      <c r="I21" s="27" t="s">
        <v>224</v>
      </c>
      <c r="J21" s="55" t="str">
        <f t="shared" si="0"/>
        <v>Mezzi a idrogeno  da 12,01 mt.  _Urbano_Idrogeno</v>
      </c>
      <c r="K21" s="56">
        <f>+D21</f>
        <v>0</v>
      </c>
      <c r="L21" s="27" t="s">
        <v>224</v>
      </c>
      <c r="M21" s="337">
        <v>0</v>
      </c>
      <c r="N21" s="337">
        <v>0</v>
      </c>
    </row>
    <row r="22" spans="1:14" ht="15.75" thickBot="1" x14ac:dyDescent="0.3">
      <c r="A22" s="51" t="s">
        <v>130</v>
      </c>
      <c r="B22" s="58" t="s">
        <v>131</v>
      </c>
      <c r="C22" s="53">
        <v>0.8</v>
      </c>
      <c r="D22" s="54">
        <v>130000</v>
      </c>
      <c r="E22" s="49"/>
      <c r="F22" s="27" t="s">
        <v>99</v>
      </c>
      <c r="G22" s="26">
        <v>0</v>
      </c>
      <c r="H22" s="26">
        <v>6.3</v>
      </c>
      <c r="I22" s="27" t="s">
        <v>177</v>
      </c>
      <c r="J22" s="55" t="str">
        <f t="shared" si="0"/>
        <v>Mezzi ibridi fino a 6,30 mt._Urbano_Ibridi</v>
      </c>
      <c r="K22" s="56">
        <f t="shared" si="3"/>
        <v>130000</v>
      </c>
      <c r="L22" s="27" t="s">
        <v>177</v>
      </c>
      <c r="M22" s="334">
        <f>K22</f>
        <v>130000</v>
      </c>
      <c r="N22" s="334">
        <f>K22</f>
        <v>130000</v>
      </c>
    </row>
    <row r="23" spans="1:14" ht="15.75" thickBot="1" x14ac:dyDescent="0.3">
      <c r="A23" s="51" t="s">
        <v>132</v>
      </c>
      <c r="B23" s="58" t="s">
        <v>133</v>
      </c>
      <c r="C23" s="53">
        <v>0.8</v>
      </c>
      <c r="D23" s="54">
        <v>250000</v>
      </c>
      <c r="E23" s="49"/>
      <c r="F23" s="27" t="s">
        <v>99</v>
      </c>
      <c r="G23" s="26">
        <v>6.31</v>
      </c>
      <c r="H23" s="26">
        <v>10</v>
      </c>
      <c r="I23" s="27" t="s">
        <v>177</v>
      </c>
      <c r="J23" s="55" t="str">
        <f t="shared" si="0"/>
        <v>Mezzi ibridi da 6,31 a 10 mt._Urbano_Ibridi</v>
      </c>
      <c r="K23" s="56">
        <f t="shared" si="3"/>
        <v>250000</v>
      </c>
      <c r="L23" s="27" t="s">
        <v>177</v>
      </c>
      <c r="M23" s="334">
        <f>K23</f>
        <v>250000</v>
      </c>
      <c r="N23" s="334">
        <f>K23</f>
        <v>250000</v>
      </c>
    </row>
    <row r="24" spans="1:14" ht="15.75" thickBot="1" x14ac:dyDescent="0.3">
      <c r="A24" s="51" t="s">
        <v>134</v>
      </c>
      <c r="B24" s="58" t="s">
        <v>135</v>
      </c>
      <c r="C24" s="53">
        <v>0.8</v>
      </c>
      <c r="D24" s="54">
        <v>320000</v>
      </c>
      <c r="E24" s="49"/>
      <c r="F24" s="27" t="s">
        <v>99</v>
      </c>
      <c r="G24" s="26">
        <v>10.01</v>
      </c>
      <c r="H24" s="26">
        <v>13.6</v>
      </c>
      <c r="I24" s="27" t="s">
        <v>177</v>
      </c>
      <c r="J24" s="55" t="str">
        <f t="shared" si="0"/>
        <v>Mezzi ibridi da 10,01 m a 13,60 m_Urbano_Ibridi</v>
      </c>
      <c r="K24" s="56">
        <f t="shared" si="3"/>
        <v>320000</v>
      </c>
      <c r="L24" s="27" t="s">
        <v>177</v>
      </c>
      <c r="M24" s="334">
        <f>K24</f>
        <v>320000</v>
      </c>
      <c r="N24" s="334">
        <f>K24</f>
        <v>320000</v>
      </c>
    </row>
    <row r="25" spans="1:14" ht="15.75" thickBot="1" x14ac:dyDescent="0.3">
      <c r="A25" s="51" t="s">
        <v>136</v>
      </c>
      <c r="B25" s="58" t="s">
        <v>137</v>
      </c>
      <c r="C25" s="53">
        <v>0.8</v>
      </c>
      <c r="D25" s="54">
        <v>500000</v>
      </c>
      <c r="E25" s="49"/>
      <c r="F25" s="27" t="s">
        <v>99</v>
      </c>
      <c r="G25" s="26">
        <v>13.61</v>
      </c>
      <c r="H25" s="26">
        <v>18</v>
      </c>
      <c r="I25" s="27" t="s">
        <v>177</v>
      </c>
      <c r="J25" s="55" t="str">
        <f t="shared" si="0"/>
        <v>Mezzi ibridi autosnodati da 13,61 a 18,00 m_Urbano_Ibridi</v>
      </c>
      <c r="K25" s="56">
        <f t="shared" si="3"/>
        <v>500000</v>
      </c>
      <c r="L25" s="27" t="s">
        <v>177</v>
      </c>
      <c r="M25" s="334">
        <f>K25</f>
        <v>500000</v>
      </c>
      <c r="N25" s="334">
        <f>K25</f>
        <v>500000</v>
      </c>
    </row>
    <row r="26" spans="1:14" ht="30.75" thickBot="1" x14ac:dyDescent="0.3">
      <c r="A26" s="51">
        <v>12</v>
      </c>
      <c r="B26" s="59" t="s">
        <v>138</v>
      </c>
      <c r="C26" s="53">
        <v>0.8</v>
      </c>
      <c r="D26" s="54">
        <v>120000</v>
      </c>
      <c r="E26" s="49"/>
      <c r="F26" s="27" t="s">
        <v>99</v>
      </c>
      <c r="G26" s="26">
        <v>6.3</v>
      </c>
      <c r="H26" s="26">
        <v>7.69</v>
      </c>
      <c r="I26" s="27" t="s">
        <v>46</v>
      </c>
      <c r="J26" s="55" t="str">
        <f t="shared" si="0"/>
        <v>Mezzi di lunghezza da 6,30 mt. a 7,69 mt.  alimentazione a metano con motore anteriore_Urbano_Metano</v>
      </c>
      <c r="K26" s="56">
        <f t="shared" si="3"/>
        <v>120000</v>
      </c>
      <c r="L26" s="27" t="s">
        <v>46</v>
      </c>
      <c r="M26" s="334">
        <f t="shared" ref="M26:M35" si="5">K26+15000</f>
        <v>135000</v>
      </c>
      <c r="N26" s="334">
        <f>K26+15000</f>
        <v>135000</v>
      </c>
    </row>
    <row r="27" spans="1:14" ht="30.75" thickBot="1" x14ac:dyDescent="0.3">
      <c r="A27" s="51" t="s">
        <v>34</v>
      </c>
      <c r="B27" s="59" t="s">
        <v>35</v>
      </c>
      <c r="C27" s="53">
        <v>0.8</v>
      </c>
      <c r="D27" s="54">
        <v>210000</v>
      </c>
      <c r="E27" s="49"/>
      <c r="F27" s="27" t="s">
        <v>99</v>
      </c>
      <c r="G27" s="26">
        <v>7.7</v>
      </c>
      <c r="H27" s="26">
        <v>8.3000000000000007</v>
      </c>
      <c r="I27" s="27" t="s">
        <v>46</v>
      </c>
      <c r="J27" s="55" t="str">
        <f t="shared" si="0"/>
        <v>Mezzi di lunghezza da 7,70 mt. a 8,30 mt. alimentazione a metano con motore posteriore_Urbano_Metano</v>
      </c>
      <c r="K27" s="56">
        <f t="shared" si="3"/>
        <v>210000</v>
      </c>
      <c r="L27" s="27" t="s">
        <v>46</v>
      </c>
      <c r="M27" s="334">
        <f t="shared" si="5"/>
        <v>225000</v>
      </c>
      <c r="N27" s="334">
        <f>K27+15000</f>
        <v>225000</v>
      </c>
    </row>
    <row r="28" spans="1:14" ht="30.75" thickBot="1" x14ac:dyDescent="0.3">
      <c r="A28" s="51" t="s">
        <v>32</v>
      </c>
      <c r="B28" s="59" t="s">
        <v>33</v>
      </c>
      <c r="C28" s="53">
        <v>0.8</v>
      </c>
      <c r="D28" s="54">
        <v>160000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anteriore_Urbano_Metano</v>
      </c>
      <c r="K28" s="56">
        <f t="shared" si="3"/>
        <v>160000</v>
      </c>
      <c r="L28" s="27" t="s">
        <v>46</v>
      </c>
      <c r="M28" s="334">
        <f t="shared" si="5"/>
        <v>175000</v>
      </c>
      <c r="N28" s="334">
        <f>K28+15000</f>
        <v>175000</v>
      </c>
    </row>
    <row r="29" spans="1:14" ht="30.75" thickBot="1" x14ac:dyDescent="0.3">
      <c r="A29" s="51">
        <v>14</v>
      </c>
      <c r="B29" s="59" t="s">
        <v>139</v>
      </c>
      <c r="C29" s="53">
        <v>0.8</v>
      </c>
      <c r="D29" s="54">
        <v>180000</v>
      </c>
      <c r="E29" s="49"/>
      <c r="F29" s="27" t="s">
        <v>99</v>
      </c>
      <c r="G29" s="26">
        <v>8.31</v>
      </c>
      <c r="H29" s="26">
        <v>10</v>
      </c>
      <c r="I29" s="27" t="s">
        <v>46</v>
      </c>
      <c r="J29" s="55" t="str">
        <f t="shared" si="0"/>
        <v>Mezzi di lunghezza da 8,31 mt a 10,00 mt. alimentazione a metano con motore anteriore_Urbano_Metano</v>
      </c>
      <c r="K29" s="56">
        <f t="shared" si="3"/>
        <v>180000</v>
      </c>
      <c r="L29" s="27" t="s">
        <v>46</v>
      </c>
      <c r="M29" s="334">
        <f t="shared" si="5"/>
        <v>195000</v>
      </c>
      <c r="N29" s="334">
        <f>K29+15000</f>
        <v>195000</v>
      </c>
    </row>
    <row r="30" spans="1:14" ht="30.75" thickBot="1" x14ac:dyDescent="0.3">
      <c r="A30" s="51" t="s">
        <v>140</v>
      </c>
      <c r="B30" s="59" t="s">
        <v>141</v>
      </c>
      <c r="C30" s="53">
        <v>0.8</v>
      </c>
      <c r="D30" s="54">
        <v>230000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posteriore_Urbano_Metano</v>
      </c>
      <c r="K30" s="56">
        <f t="shared" si="3"/>
        <v>230000</v>
      </c>
      <c r="L30" s="27" t="s">
        <v>46</v>
      </c>
      <c r="M30" s="334">
        <f t="shared" si="5"/>
        <v>245000</v>
      </c>
      <c r="N30" s="334">
        <f>K30+15000</f>
        <v>245000</v>
      </c>
    </row>
    <row r="31" spans="1:14" ht="30.75" thickBot="1" x14ac:dyDescent="0.3">
      <c r="A31" s="51">
        <v>15</v>
      </c>
      <c r="B31" s="59" t="s">
        <v>142</v>
      </c>
      <c r="C31" s="53">
        <v>0.8</v>
      </c>
      <c r="D31" s="54">
        <v>250000</v>
      </c>
      <c r="E31" s="49"/>
      <c r="F31" s="27" t="s">
        <v>99</v>
      </c>
      <c r="G31" s="26">
        <v>10.01</v>
      </c>
      <c r="H31" s="26">
        <v>18</v>
      </c>
      <c r="I31" s="27" t="s">
        <v>46</v>
      </c>
      <c r="J31" s="55" t="str">
        <f t="shared" si="0"/>
        <v>Mezzi di lunghezza da 10,01 mt. a 11,00 mt.   alimentazione a metano pianale ribassato _Urbano_Metano</v>
      </c>
      <c r="K31" s="56">
        <f t="shared" si="3"/>
        <v>250000</v>
      </c>
      <c r="L31" s="27" t="s">
        <v>46</v>
      </c>
      <c r="M31" s="334">
        <f t="shared" si="5"/>
        <v>265000</v>
      </c>
      <c r="N31" s="334">
        <f>K31+25000</f>
        <v>275000</v>
      </c>
    </row>
    <row r="32" spans="1:14" ht="30.75" thickBot="1" x14ac:dyDescent="0.3">
      <c r="A32" s="51">
        <v>16</v>
      </c>
      <c r="B32" s="59" t="s">
        <v>143</v>
      </c>
      <c r="C32" s="53">
        <v>0.8</v>
      </c>
      <c r="D32" s="54">
        <v>263000</v>
      </c>
      <c r="E32" s="49"/>
      <c r="F32" s="27" t="s">
        <v>99</v>
      </c>
      <c r="G32" s="26">
        <v>11.01</v>
      </c>
      <c r="H32" s="26">
        <v>12</v>
      </c>
      <c r="I32" s="27" t="s">
        <v>46</v>
      </c>
      <c r="J32" s="55" t="str">
        <f t="shared" si="0"/>
        <v>Mezzi di lunghezza da 11,01 mt. a 12,00 mt. alimentazione a metano pianale ribassato_Urbano_Metano</v>
      </c>
      <c r="K32" s="56">
        <f t="shared" si="3"/>
        <v>263000</v>
      </c>
      <c r="L32" s="27" t="s">
        <v>46</v>
      </c>
      <c r="M32" s="334">
        <f t="shared" si="5"/>
        <v>278000</v>
      </c>
      <c r="N32" s="334">
        <f>K32+25000</f>
        <v>288000</v>
      </c>
    </row>
    <row r="33" spans="1:14" ht="30.75" thickBot="1" x14ac:dyDescent="0.3">
      <c r="A33" s="51" t="s">
        <v>144</v>
      </c>
      <c r="B33" s="59" t="s">
        <v>145</v>
      </c>
      <c r="C33" s="53">
        <v>0.8</v>
      </c>
      <c r="D33" s="54">
        <v>270000</v>
      </c>
      <c r="E33" s="49"/>
      <c r="F33" s="27" t="s">
        <v>99</v>
      </c>
      <c r="G33" s="26">
        <v>12.01</v>
      </c>
      <c r="H33" s="26">
        <v>12.6</v>
      </c>
      <c r="I33" s="27" t="s">
        <v>46</v>
      </c>
      <c r="J33" s="55" t="str">
        <f t="shared" si="0"/>
        <v>Mezzi di lunghezza da 12,01 a 12,60 mt. alimentazione a metano pianale ribassato_Urbano_Metano</v>
      </c>
      <c r="K33" s="56">
        <f t="shared" si="3"/>
        <v>270000</v>
      </c>
      <c r="L33" s="27" t="s">
        <v>46</v>
      </c>
      <c r="M33" s="334">
        <f t="shared" si="5"/>
        <v>285000</v>
      </c>
      <c r="N33" s="334">
        <f>K33+25000</f>
        <v>295000</v>
      </c>
    </row>
    <row r="34" spans="1:14" ht="30.75" thickBot="1" x14ac:dyDescent="0.3">
      <c r="A34" s="51" t="s">
        <v>146</v>
      </c>
      <c r="B34" s="59" t="s">
        <v>147</v>
      </c>
      <c r="C34" s="53">
        <v>0.8</v>
      </c>
      <c r="D34" s="54">
        <v>280000</v>
      </c>
      <c r="E34" s="49"/>
      <c r="F34" s="27" t="s">
        <v>99</v>
      </c>
      <c r="G34" s="26">
        <v>12.61</v>
      </c>
      <c r="H34" s="26">
        <v>14</v>
      </c>
      <c r="I34" s="27" t="s">
        <v>46</v>
      </c>
      <c r="J34" s="55" t="str">
        <f t="shared" si="0"/>
        <v>Mezzi di lunghezza da 12,61 a 14,00 mt. alimentazione a metano pianale ribassato (3 assi)_Urbano_Metano</v>
      </c>
      <c r="K34" s="56">
        <f t="shared" si="3"/>
        <v>280000</v>
      </c>
      <c r="L34" s="27" t="s">
        <v>46</v>
      </c>
      <c r="M34" s="334">
        <f t="shared" si="5"/>
        <v>295000</v>
      </c>
      <c r="N34" s="334">
        <f>K34+25000</f>
        <v>305000</v>
      </c>
    </row>
    <row r="35" spans="1:14" ht="15.75" thickBot="1" x14ac:dyDescent="0.3">
      <c r="A35" s="51">
        <v>17</v>
      </c>
      <c r="B35" s="59" t="s">
        <v>148</v>
      </c>
      <c r="C35" s="53">
        <v>0.8</v>
      </c>
      <c r="D35" s="54">
        <v>385000</v>
      </c>
      <c r="E35" s="49"/>
      <c r="F35" s="27" t="s">
        <v>99</v>
      </c>
      <c r="G35" s="26">
        <v>0</v>
      </c>
      <c r="H35" s="26">
        <v>18</v>
      </c>
      <c r="I35" s="27" t="s">
        <v>46</v>
      </c>
      <c r="J35" s="55" t="str">
        <f t="shared" si="0"/>
        <v>Mezzi autosnodati di lunghezza circa 18,00 mt. alimentazione a metano_Urbano_Metano</v>
      </c>
      <c r="K35" s="56">
        <f t="shared" si="3"/>
        <v>385000</v>
      </c>
      <c r="L35" s="27" t="s">
        <v>46</v>
      </c>
      <c r="M35" s="334">
        <f t="shared" si="5"/>
        <v>400000</v>
      </c>
      <c r="N35" s="334">
        <f>K35+25000</f>
        <v>410000</v>
      </c>
    </row>
    <row r="36" spans="1:14" ht="15.75" thickBot="1" x14ac:dyDescent="0.3">
      <c r="A36" s="51">
        <v>18</v>
      </c>
      <c r="B36" s="60" t="s">
        <v>22</v>
      </c>
      <c r="C36" s="53">
        <v>0.8</v>
      </c>
      <c r="D36" s="54">
        <v>530000</v>
      </c>
      <c r="E36" s="49"/>
      <c r="F36" s="27" t="s">
        <v>99</v>
      </c>
      <c r="G36" s="26">
        <v>0</v>
      </c>
      <c r="H36" s="26">
        <v>12</v>
      </c>
      <c r="I36" s="27" t="s">
        <v>178</v>
      </c>
      <c r="J36" s="55" t="str">
        <f t="shared" si="0"/>
        <v>Filobus di lunghezza circa 12 mt_Urbano_Filobus</v>
      </c>
      <c r="K36" s="56">
        <f t="shared" si="3"/>
        <v>530000</v>
      </c>
      <c r="L36" s="27" t="s">
        <v>178</v>
      </c>
      <c r="M36" s="334">
        <f>K36</f>
        <v>530000</v>
      </c>
      <c r="N36" s="334">
        <f>K36</f>
        <v>530000</v>
      </c>
    </row>
    <row r="37" spans="1:14" ht="15.75" thickBot="1" x14ac:dyDescent="0.3">
      <c r="A37" s="51">
        <v>19</v>
      </c>
      <c r="B37" s="60" t="s">
        <v>23</v>
      </c>
      <c r="C37" s="53">
        <v>0.8</v>
      </c>
      <c r="D37" s="54">
        <v>700000</v>
      </c>
      <c r="E37" s="49"/>
      <c r="F37" s="27" t="s">
        <v>99</v>
      </c>
      <c r="G37" s="26">
        <v>0</v>
      </c>
      <c r="H37" s="26">
        <v>18</v>
      </c>
      <c r="I37" s="27" t="s">
        <v>178</v>
      </c>
      <c r="J37" s="55" t="str">
        <f t="shared" si="0"/>
        <v>Filobus autosnodati di lunghezza circa 18 mt_Urbano_Filobus</v>
      </c>
      <c r="K37" s="56">
        <f t="shared" si="3"/>
        <v>700000</v>
      </c>
      <c r="L37" s="27" t="s">
        <v>178</v>
      </c>
      <c r="M37" s="334">
        <f>K37</f>
        <v>700000</v>
      </c>
      <c r="N37" s="334">
        <f>K37</f>
        <v>700000</v>
      </c>
    </row>
    <row r="38" spans="1:14" ht="15.75" thickBot="1" x14ac:dyDescent="0.3">
      <c r="A38" s="61">
        <v>20</v>
      </c>
      <c r="B38" s="62" t="s">
        <v>149</v>
      </c>
      <c r="C38" s="53">
        <v>0.8</v>
      </c>
      <c r="D38" s="63">
        <v>95000</v>
      </c>
      <c r="E38" s="32"/>
      <c r="F38" s="33" t="s">
        <v>175</v>
      </c>
      <c r="G38" s="26">
        <v>6.3</v>
      </c>
      <c r="H38" s="26">
        <v>8</v>
      </c>
      <c r="I38" s="27" t="s">
        <v>45</v>
      </c>
      <c r="J38" s="55" t="str">
        <f t="shared" si="0"/>
        <v>Mezzi di lunghezza da 6,30 mt. a 8,00 mt. con motore anteriore_Interurbani_Gasolio</v>
      </c>
      <c r="K38" s="56">
        <f t="shared" si="3"/>
        <v>95000</v>
      </c>
      <c r="L38" s="27" t="s">
        <v>45</v>
      </c>
      <c r="M38" s="334">
        <f>K38</f>
        <v>95000</v>
      </c>
      <c r="N38" s="334">
        <f t="shared" ref="N38:N46" si="6">K38+15000</f>
        <v>110000</v>
      </c>
    </row>
    <row r="39" spans="1:14" ht="15.75" thickBot="1" x14ac:dyDescent="0.3">
      <c r="A39" s="61">
        <v>21</v>
      </c>
      <c r="B39" s="62" t="s">
        <v>150</v>
      </c>
      <c r="C39" s="53">
        <v>0.8</v>
      </c>
      <c r="D39" s="63">
        <v>140000</v>
      </c>
      <c r="E39" s="32"/>
      <c r="F39" s="33" t="s">
        <v>175</v>
      </c>
      <c r="G39" s="26">
        <v>8.01</v>
      </c>
      <c r="H39" s="26">
        <v>9</v>
      </c>
      <c r="I39" s="27" t="s">
        <v>45</v>
      </c>
      <c r="J39" s="55" t="str">
        <f t="shared" si="0"/>
        <v>Mezzi di lunghezza da 8,01 mt. a 9,00 mt. con motore anteriore_Interurbani_Gasolio</v>
      </c>
      <c r="K39" s="56">
        <f t="shared" si="3"/>
        <v>140000</v>
      </c>
      <c r="L39" s="27" t="s">
        <v>45</v>
      </c>
      <c r="M39" s="334">
        <f>K39</f>
        <v>140000</v>
      </c>
      <c r="N39" s="334">
        <f t="shared" si="6"/>
        <v>155000</v>
      </c>
    </row>
    <row r="40" spans="1:14" ht="15.75" thickBot="1" x14ac:dyDescent="0.3">
      <c r="A40" s="61">
        <v>22</v>
      </c>
      <c r="B40" s="62" t="s">
        <v>151</v>
      </c>
      <c r="C40" s="53">
        <v>0.8</v>
      </c>
      <c r="D40" s="63">
        <v>162500</v>
      </c>
      <c r="E40" s="32"/>
      <c r="F40" s="33" t="s">
        <v>175</v>
      </c>
      <c r="G40" s="26">
        <v>9.01</v>
      </c>
      <c r="H40" s="26">
        <v>10</v>
      </c>
      <c r="I40" s="27" t="s">
        <v>45</v>
      </c>
      <c r="J40" s="55" t="str">
        <f t="shared" si="0"/>
        <v>Mezzi di lunghezza da 9,01 mt. a 10,00 mt. con motore anteriore_Interurbani_Gasolio</v>
      </c>
      <c r="K40" s="56">
        <f t="shared" si="3"/>
        <v>162500</v>
      </c>
      <c r="L40" s="27" t="s">
        <v>45</v>
      </c>
      <c r="M40" s="334">
        <f>K40</f>
        <v>162500</v>
      </c>
      <c r="N40" s="334">
        <f t="shared" si="6"/>
        <v>177500</v>
      </c>
    </row>
    <row r="41" spans="1:14" ht="15.75" thickBot="1" x14ac:dyDescent="0.3">
      <c r="A41" s="61" t="s">
        <v>2031</v>
      </c>
      <c r="B41" s="254" t="s">
        <v>2033</v>
      </c>
      <c r="C41" s="53">
        <v>0.8</v>
      </c>
      <c r="D41" s="256"/>
      <c r="E41" s="32"/>
      <c r="F41" s="33" t="s">
        <v>175</v>
      </c>
      <c r="G41" s="26">
        <v>6.3</v>
      </c>
      <c r="H41" s="26">
        <v>8</v>
      </c>
      <c r="I41" s="27" t="s">
        <v>45</v>
      </c>
      <c r="J41" s="55" t="str">
        <f t="shared" si="0"/>
        <v>Mezzi di lunghezza da 6,30 mt. a 8,00 mt. con motore posteriore_Interurbani_Gasolio</v>
      </c>
      <c r="K41" s="56"/>
      <c r="L41" s="27" t="s">
        <v>45</v>
      </c>
      <c r="M41" s="337"/>
      <c r="N41" s="337"/>
    </row>
    <row r="42" spans="1:14" ht="15.75" thickBot="1" x14ac:dyDescent="0.3">
      <c r="A42" s="61" t="s">
        <v>2032</v>
      </c>
      <c r="B42" s="254" t="s">
        <v>2034</v>
      </c>
      <c r="C42" s="53">
        <v>0.8</v>
      </c>
      <c r="D42" s="256"/>
      <c r="E42" s="32"/>
      <c r="F42" s="33" t="s">
        <v>175</v>
      </c>
      <c r="G42" s="26">
        <v>8.01</v>
      </c>
      <c r="H42" s="26">
        <v>9</v>
      </c>
      <c r="I42" s="27" t="s">
        <v>45</v>
      </c>
      <c r="J42" s="55" t="str">
        <f t="shared" si="0"/>
        <v>Mezzi di lunghezza da 8,01 mt. a 9,00 mt. con motore posteriore_Interurbani_Gasolio</v>
      </c>
      <c r="K42" s="56"/>
      <c r="L42" s="27" t="s">
        <v>45</v>
      </c>
      <c r="M42" s="337"/>
      <c r="N42" s="337"/>
    </row>
    <row r="43" spans="1:14" ht="15.75" thickBot="1" x14ac:dyDescent="0.3">
      <c r="A43" s="61" t="s">
        <v>156</v>
      </c>
      <c r="B43" s="254" t="s">
        <v>2035</v>
      </c>
      <c r="C43" s="53">
        <v>0.8</v>
      </c>
      <c r="D43" s="256"/>
      <c r="E43" s="32"/>
      <c r="F43" s="33" t="s">
        <v>175</v>
      </c>
      <c r="G43" s="26">
        <v>9.01</v>
      </c>
      <c r="H43" s="26">
        <v>10</v>
      </c>
      <c r="I43" s="27" t="s">
        <v>45</v>
      </c>
      <c r="J43" s="55" t="str">
        <f t="shared" si="0"/>
        <v>Mezzi di lunghezza da 9,01 mt. a 10,00 mt. con motore posteriore_Interurbani_Gasolio</v>
      </c>
      <c r="K43" s="56"/>
      <c r="L43" s="27" t="s">
        <v>45</v>
      </c>
      <c r="M43" s="337"/>
      <c r="N43" s="337"/>
    </row>
    <row r="44" spans="1:14" ht="30.75" thickBot="1" x14ac:dyDescent="0.3">
      <c r="A44" s="61" t="s">
        <v>152</v>
      </c>
      <c r="B44" s="62" t="s">
        <v>153</v>
      </c>
      <c r="C44" s="53">
        <v>0.8</v>
      </c>
      <c r="D44" s="63">
        <v>120000</v>
      </c>
      <c r="E44" s="32"/>
      <c r="F44" s="33" t="s">
        <v>175</v>
      </c>
      <c r="G44" s="26">
        <v>6.3</v>
      </c>
      <c r="H44" s="26">
        <v>8</v>
      </c>
      <c r="I44" s="27" t="s">
        <v>45</v>
      </c>
      <c r="J44" s="55" t="str">
        <f t="shared" si="0"/>
        <v>Mezzi di lunghezza da 6,30 mt. a 8,00 mt. con motore posteriore, low entry_Interurbani_Gasolio</v>
      </c>
      <c r="K44" s="56">
        <f t="shared" si="3"/>
        <v>120000</v>
      </c>
      <c r="L44" s="27" t="s">
        <v>45</v>
      </c>
      <c r="M44" s="334">
        <f t="shared" ref="M44:M60" si="7">K44</f>
        <v>120000</v>
      </c>
      <c r="N44" s="334">
        <f t="shared" si="6"/>
        <v>135000</v>
      </c>
    </row>
    <row r="45" spans="1:14" ht="30.75" thickBot="1" x14ac:dyDescent="0.3">
      <c r="A45" s="61" t="s">
        <v>154</v>
      </c>
      <c r="B45" s="62" t="s">
        <v>155</v>
      </c>
      <c r="C45" s="53">
        <v>0.8</v>
      </c>
      <c r="D45" s="63">
        <v>160000</v>
      </c>
      <c r="E45" s="33"/>
      <c r="F45" s="33" t="s">
        <v>175</v>
      </c>
      <c r="G45" s="26">
        <v>8.01</v>
      </c>
      <c r="H45" s="26">
        <v>9</v>
      </c>
      <c r="I45" s="27" t="s">
        <v>45</v>
      </c>
      <c r="J45" s="55" t="str">
        <f t="shared" si="0"/>
        <v>Mezzi di lunghezza da 8,01 mt. a 9,00 mt. con motore posteriore, low entry_Interurbani_Gasolio</v>
      </c>
      <c r="K45" s="56">
        <f t="shared" si="3"/>
        <v>160000</v>
      </c>
      <c r="L45" s="27" t="s">
        <v>45</v>
      </c>
      <c r="M45" s="334">
        <f t="shared" si="7"/>
        <v>160000</v>
      </c>
      <c r="N45" s="334">
        <f t="shared" si="6"/>
        <v>175000</v>
      </c>
    </row>
    <row r="46" spans="1:14" ht="30.75" thickBot="1" x14ac:dyDescent="0.3">
      <c r="A46" s="61" t="s">
        <v>156</v>
      </c>
      <c r="B46" s="62" t="s">
        <v>157</v>
      </c>
      <c r="C46" s="53">
        <v>0.8</v>
      </c>
      <c r="D46" s="63">
        <v>180000</v>
      </c>
      <c r="E46" s="33"/>
      <c r="F46" s="33" t="s">
        <v>175</v>
      </c>
      <c r="G46" s="26">
        <v>9.01</v>
      </c>
      <c r="H46" s="26">
        <v>10</v>
      </c>
      <c r="I46" s="27" t="s">
        <v>45</v>
      </c>
      <c r="J46" s="55" t="str">
        <f t="shared" si="0"/>
        <v>Mezzi di lunghezza da 9,01 mt. a 10,00 mt. con motore posteriore, low entry_Interurbani_Gasolio</v>
      </c>
      <c r="K46" s="56">
        <f t="shared" si="3"/>
        <v>180000</v>
      </c>
      <c r="L46" s="27" t="s">
        <v>45</v>
      </c>
      <c r="M46" s="334">
        <f t="shared" si="7"/>
        <v>180000</v>
      </c>
      <c r="N46" s="334">
        <f t="shared" si="6"/>
        <v>195000</v>
      </c>
    </row>
    <row r="47" spans="1:14" ht="15.75" thickBot="1" x14ac:dyDescent="0.3">
      <c r="A47" s="61">
        <v>23</v>
      </c>
      <c r="B47" s="62" t="s">
        <v>18</v>
      </c>
      <c r="C47" s="53">
        <v>0.8</v>
      </c>
      <c r="D47" s="63">
        <v>212500</v>
      </c>
      <c r="E47" s="33"/>
      <c r="F47" s="33" t="s">
        <v>175</v>
      </c>
      <c r="G47" s="26">
        <v>10.01</v>
      </c>
      <c r="H47" s="26">
        <v>11</v>
      </c>
      <c r="I47" s="27" t="s">
        <v>45</v>
      </c>
      <c r="J47" s="55" t="str">
        <f t="shared" si="0"/>
        <v>Mezzi di lunghezza da 10,01 mt. a 11,00 mt._Interurbani_Gasolio</v>
      </c>
      <c r="K47" s="56">
        <f t="shared" si="3"/>
        <v>212500</v>
      </c>
      <c r="L47" s="27" t="s">
        <v>45</v>
      </c>
      <c r="M47" s="334">
        <f t="shared" si="7"/>
        <v>212500</v>
      </c>
      <c r="N47" s="334">
        <f t="shared" ref="N47:N58" si="8">K47+25000</f>
        <v>237500</v>
      </c>
    </row>
    <row r="48" spans="1:14" ht="15.75" thickBot="1" x14ac:dyDescent="0.3">
      <c r="A48" s="61" t="s">
        <v>158</v>
      </c>
      <c r="B48" s="62" t="s">
        <v>30</v>
      </c>
      <c r="C48" s="53">
        <v>0.8</v>
      </c>
      <c r="D48" s="63">
        <v>240000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 pianale ribassato_Interurbani_Gasolio</v>
      </c>
      <c r="K48" s="56">
        <f t="shared" si="3"/>
        <v>240000</v>
      </c>
      <c r="L48" s="27" t="s">
        <v>45</v>
      </c>
      <c r="M48" s="334">
        <f t="shared" si="7"/>
        <v>240000</v>
      </c>
      <c r="N48" s="334">
        <f t="shared" si="8"/>
        <v>265000</v>
      </c>
    </row>
    <row r="49" spans="1:14" ht="15.75" thickBot="1" x14ac:dyDescent="0.3">
      <c r="A49" s="61">
        <v>24</v>
      </c>
      <c r="B49" s="62" t="s">
        <v>19</v>
      </c>
      <c r="C49" s="53">
        <v>0.8</v>
      </c>
      <c r="D49" s="63">
        <v>222500</v>
      </c>
      <c r="E49" s="33"/>
      <c r="F49" s="33" t="s">
        <v>175</v>
      </c>
      <c r="G49" s="26">
        <v>11.01</v>
      </c>
      <c r="H49" s="26">
        <v>12.3</v>
      </c>
      <c r="I49" s="27" t="s">
        <v>45</v>
      </c>
      <c r="J49" s="55" t="str">
        <f t="shared" si="0"/>
        <v>Mezzi di lunghezza da 11,01 mt. a 12,30 mt._Interurbani_Gasolio</v>
      </c>
      <c r="K49" s="56">
        <f t="shared" si="3"/>
        <v>222500</v>
      </c>
      <c r="L49" s="27" t="s">
        <v>45</v>
      </c>
      <c r="M49" s="334">
        <f t="shared" si="7"/>
        <v>222500</v>
      </c>
      <c r="N49" s="334">
        <f t="shared" si="8"/>
        <v>247500</v>
      </c>
    </row>
    <row r="50" spans="1:14" ht="15.75" thickBot="1" x14ac:dyDescent="0.3">
      <c r="A50" s="61" t="s">
        <v>159</v>
      </c>
      <c r="B50" s="62" t="s">
        <v>160</v>
      </c>
      <c r="C50" s="53">
        <v>0.8</v>
      </c>
      <c r="D50" s="63">
        <v>250000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 pianale ribassato_Interurbani_Gasolio</v>
      </c>
      <c r="K50" s="56">
        <f t="shared" si="3"/>
        <v>250000</v>
      </c>
      <c r="L50" s="27" t="s">
        <v>45</v>
      </c>
      <c r="M50" s="334">
        <f t="shared" si="7"/>
        <v>250000</v>
      </c>
      <c r="N50" s="334">
        <f t="shared" si="8"/>
        <v>275000</v>
      </c>
    </row>
    <row r="51" spans="1:14" ht="15.75" thickBot="1" x14ac:dyDescent="0.3">
      <c r="A51" s="61">
        <v>25</v>
      </c>
      <c r="B51" s="62" t="s">
        <v>15</v>
      </c>
      <c r="C51" s="53">
        <v>0.8</v>
      </c>
      <c r="D51" s="63">
        <v>230000</v>
      </c>
      <c r="E51" s="33"/>
      <c r="F51" s="33" t="s">
        <v>175</v>
      </c>
      <c r="G51" s="26">
        <v>12.31</v>
      </c>
      <c r="H51" s="26">
        <v>14</v>
      </c>
      <c r="I51" s="27" t="s">
        <v>45</v>
      </c>
      <c r="J51" s="55" t="str">
        <f t="shared" si="0"/>
        <v>Mezzi di lunghezza da 12,31 mt. a 14,00 mt. (2 assi)_Interurbani_Gasolio</v>
      </c>
      <c r="K51" s="56">
        <f t="shared" si="3"/>
        <v>230000</v>
      </c>
      <c r="L51" s="27" t="s">
        <v>45</v>
      </c>
      <c r="M51" s="334">
        <f t="shared" si="7"/>
        <v>230000</v>
      </c>
      <c r="N51" s="334">
        <f t="shared" si="8"/>
        <v>255000</v>
      </c>
    </row>
    <row r="52" spans="1:14" ht="15.75" thickBot="1" x14ac:dyDescent="0.3">
      <c r="A52" s="61" t="s">
        <v>161</v>
      </c>
      <c r="B52" s="62" t="s">
        <v>162</v>
      </c>
      <c r="C52" s="53">
        <v>0.8</v>
      </c>
      <c r="D52" s="63">
        <v>260000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 pianale ribassato_Interurbani_Gasolio</v>
      </c>
      <c r="K52" s="56">
        <f t="shared" si="3"/>
        <v>260000</v>
      </c>
      <c r="L52" s="27" t="s">
        <v>45</v>
      </c>
      <c r="M52" s="334">
        <f t="shared" si="7"/>
        <v>260000</v>
      </c>
      <c r="N52" s="334">
        <f t="shared" si="8"/>
        <v>285000</v>
      </c>
    </row>
    <row r="53" spans="1:14" ht="15.75" thickBot="1" x14ac:dyDescent="0.3">
      <c r="A53" s="61">
        <v>26</v>
      </c>
      <c r="B53" s="62" t="s">
        <v>16</v>
      </c>
      <c r="C53" s="53">
        <v>0.8</v>
      </c>
      <c r="D53" s="63">
        <v>250000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(3 assi)_Interurbani_Gasolio</v>
      </c>
      <c r="K53" s="56">
        <f t="shared" si="3"/>
        <v>250000</v>
      </c>
      <c r="L53" s="27" t="s">
        <v>45</v>
      </c>
      <c r="M53" s="334">
        <f t="shared" si="7"/>
        <v>250000</v>
      </c>
      <c r="N53" s="334">
        <f t="shared" si="8"/>
        <v>275000</v>
      </c>
    </row>
    <row r="54" spans="1:14" ht="15.75" thickBot="1" x14ac:dyDescent="0.3">
      <c r="A54" s="61" t="s">
        <v>163</v>
      </c>
      <c r="B54" s="62" t="s">
        <v>164</v>
      </c>
      <c r="C54" s="53">
        <v>0.8</v>
      </c>
      <c r="D54" s="63">
        <v>280000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 pianale ribassato_Interurbani_Gasolio</v>
      </c>
      <c r="K54" s="56">
        <f t="shared" si="3"/>
        <v>280000</v>
      </c>
      <c r="L54" s="27" t="s">
        <v>45</v>
      </c>
      <c r="M54" s="334">
        <f t="shared" si="7"/>
        <v>280000</v>
      </c>
      <c r="N54" s="334">
        <f t="shared" si="8"/>
        <v>305000</v>
      </c>
    </row>
    <row r="55" spans="1:14" ht="15.75" thickBot="1" x14ac:dyDescent="0.3">
      <c r="A55" s="61">
        <v>27</v>
      </c>
      <c r="B55" s="62" t="s">
        <v>20</v>
      </c>
      <c r="C55" s="53">
        <v>0.8</v>
      </c>
      <c r="D55" s="63">
        <v>277500</v>
      </c>
      <c r="E55" s="33"/>
      <c r="F55" s="33" t="s">
        <v>175</v>
      </c>
      <c r="G55" s="26">
        <v>14.01</v>
      </c>
      <c r="H55" s="26">
        <v>15</v>
      </c>
      <c r="I55" s="27" t="s">
        <v>45</v>
      </c>
      <c r="J55" s="55" t="str">
        <f t="shared" si="0"/>
        <v>Mezzi di lunghezza da 14,01 mt. a 15,00 mt._Interurbani_Gasolio</v>
      </c>
      <c r="K55" s="56">
        <f t="shared" si="3"/>
        <v>277500</v>
      </c>
      <c r="L55" s="27" t="s">
        <v>45</v>
      </c>
      <c r="M55" s="334">
        <f t="shared" si="7"/>
        <v>277500</v>
      </c>
      <c r="N55" s="334">
        <f t="shared" si="8"/>
        <v>302500</v>
      </c>
    </row>
    <row r="56" spans="1:14" ht="15.75" thickBot="1" x14ac:dyDescent="0.3">
      <c r="A56" s="61" t="s">
        <v>165</v>
      </c>
      <c r="B56" s="62" t="s">
        <v>166</v>
      </c>
      <c r="C56" s="53">
        <v>0.8</v>
      </c>
      <c r="D56" s="63">
        <v>300000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 pianale ribassato_Interurbani_Gasolio</v>
      </c>
      <c r="K56" s="56">
        <f t="shared" si="3"/>
        <v>300000</v>
      </c>
      <c r="L56" s="27" t="s">
        <v>45</v>
      </c>
      <c r="M56" s="334">
        <f t="shared" si="7"/>
        <v>300000</v>
      </c>
      <c r="N56" s="334">
        <f t="shared" si="8"/>
        <v>325000</v>
      </c>
    </row>
    <row r="57" spans="1:14" ht="15.75" thickBot="1" x14ac:dyDescent="0.3">
      <c r="A57" s="61">
        <v>28</v>
      </c>
      <c r="B57" s="62" t="s">
        <v>21</v>
      </c>
      <c r="C57" s="53">
        <v>0.8</v>
      </c>
      <c r="D57" s="63">
        <v>380000</v>
      </c>
      <c r="E57" s="33"/>
      <c r="F57" s="33" t="s">
        <v>175</v>
      </c>
      <c r="G57" s="26">
        <v>0</v>
      </c>
      <c r="H57" s="26">
        <v>18</v>
      </c>
      <c r="I57" s="27" t="s">
        <v>45</v>
      </c>
      <c r="J57" s="55" t="str">
        <f t="shared" si="0"/>
        <v>Mezzi autosnodati di lunghezza circa 18,00 mt._Interurbani_Gasolio</v>
      </c>
      <c r="K57" s="56">
        <f t="shared" si="3"/>
        <v>380000</v>
      </c>
      <c r="L57" s="27" t="s">
        <v>45</v>
      </c>
      <c r="M57" s="334">
        <f t="shared" si="7"/>
        <v>380000</v>
      </c>
      <c r="N57" s="334">
        <f t="shared" si="8"/>
        <v>405000</v>
      </c>
    </row>
    <row r="58" spans="1:14" ht="15.75" thickBot="1" x14ac:dyDescent="0.3">
      <c r="A58" s="61">
        <v>29</v>
      </c>
      <c r="B58" s="62" t="s">
        <v>17</v>
      </c>
      <c r="C58" s="53">
        <v>0.8</v>
      </c>
      <c r="D58" s="63">
        <v>470000</v>
      </c>
      <c r="E58" s="33"/>
      <c r="F58" s="33" t="s">
        <v>175</v>
      </c>
      <c r="G58" s="26">
        <v>0</v>
      </c>
      <c r="H58" s="26" t="s">
        <v>200</v>
      </c>
      <c r="I58" s="27" t="s">
        <v>45</v>
      </c>
      <c r="J58" s="55" t="str">
        <f t="shared" si="0"/>
        <v>Mezzi a due piani_Interurbani_Gasolio</v>
      </c>
      <c r="K58" s="56">
        <f t="shared" si="3"/>
        <v>470000</v>
      </c>
      <c r="L58" s="27" t="s">
        <v>45</v>
      </c>
      <c r="M58" s="334">
        <f t="shared" si="7"/>
        <v>470000</v>
      </c>
      <c r="N58" s="334">
        <f t="shared" si="8"/>
        <v>495000</v>
      </c>
    </row>
    <row r="59" spans="1:14" ht="15.75" thickBot="1" x14ac:dyDescent="0.3">
      <c r="A59" s="61">
        <v>30</v>
      </c>
      <c r="B59" s="64" t="s">
        <v>167</v>
      </c>
      <c r="C59" s="53">
        <v>0.8</v>
      </c>
      <c r="D59" s="63">
        <v>470000</v>
      </c>
      <c r="E59" s="33"/>
      <c r="F59" s="33" t="s">
        <v>175</v>
      </c>
      <c r="G59" s="26">
        <v>11</v>
      </c>
      <c r="H59" s="26">
        <v>12.3</v>
      </c>
      <c r="I59" s="27" t="s">
        <v>176</v>
      </c>
      <c r="J59" s="55" t="str">
        <f t="shared" si="0"/>
        <v>Mezzi di lunghezza da 11,00 a 12,30 elettrici (2 assi)_Interurbani_Elettrico</v>
      </c>
      <c r="K59" s="56">
        <f t="shared" si="3"/>
        <v>470000</v>
      </c>
      <c r="L59" s="27" t="s">
        <v>176</v>
      </c>
      <c r="M59" s="334">
        <f t="shared" si="7"/>
        <v>470000</v>
      </c>
      <c r="N59" s="334">
        <f>K59</f>
        <v>470000</v>
      </c>
    </row>
    <row r="60" spans="1:14" ht="15.75" thickBot="1" x14ac:dyDescent="0.3">
      <c r="A60" s="61">
        <v>31</v>
      </c>
      <c r="B60" s="64" t="s">
        <v>168</v>
      </c>
      <c r="C60" s="53">
        <v>0.8</v>
      </c>
      <c r="D60" s="63">
        <v>480000</v>
      </c>
      <c r="E60" s="33"/>
      <c r="F60" s="33" t="s">
        <v>175</v>
      </c>
      <c r="G60" s="26">
        <v>12.31</v>
      </c>
      <c r="H60" s="26">
        <v>14</v>
      </c>
      <c r="I60" s="27" t="s">
        <v>176</v>
      </c>
      <c r="J60" s="55" t="str">
        <f t="shared" si="0"/>
        <v>Mezzi di lunghezza da 12,31 a 14,00 elettrici (2 assi) _Interurbani_Elettrico</v>
      </c>
      <c r="K60" s="56">
        <f t="shared" si="3"/>
        <v>480000</v>
      </c>
      <c r="L60" s="27" t="s">
        <v>176</v>
      </c>
      <c r="M60" s="334">
        <f t="shared" si="7"/>
        <v>480000</v>
      </c>
      <c r="N60" s="334">
        <f>K60</f>
        <v>480000</v>
      </c>
    </row>
    <row r="61" spans="1:14" ht="30.75" thickBot="1" x14ac:dyDescent="0.3">
      <c r="A61" s="61">
        <v>32</v>
      </c>
      <c r="B61" s="65" t="s">
        <v>169</v>
      </c>
      <c r="C61" s="53">
        <v>0.8</v>
      </c>
      <c r="D61" s="63">
        <v>135000</v>
      </c>
      <c r="E61" s="33"/>
      <c r="F61" s="33" t="s">
        <v>175</v>
      </c>
      <c r="G61" s="26">
        <v>6.3</v>
      </c>
      <c r="H61" s="26">
        <v>8</v>
      </c>
      <c r="I61" s="27" t="s">
        <v>46</v>
      </c>
      <c r="J61" s="55" t="str">
        <f t="shared" si="0"/>
        <v>Mezzi di lunghezza da 6,30 a 8,00 mt. alimentazione a metano motore anteriore_Interurbani_Metano</v>
      </c>
      <c r="K61" s="56">
        <f t="shared" si="3"/>
        <v>135000</v>
      </c>
      <c r="L61" s="27" t="s">
        <v>46</v>
      </c>
      <c r="M61" s="334">
        <f>K61+15000</f>
        <v>150000</v>
      </c>
      <c r="N61" s="334">
        <f>K61+15000</f>
        <v>150000</v>
      </c>
    </row>
    <row r="62" spans="1:14" ht="30.75" thickBot="1" x14ac:dyDescent="0.3">
      <c r="A62" s="61">
        <v>33</v>
      </c>
      <c r="B62" s="65" t="s">
        <v>170</v>
      </c>
      <c r="C62" s="53">
        <v>0.8</v>
      </c>
      <c r="D62" s="63">
        <v>157500</v>
      </c>
      <c r="E62" s="33"/>
      <c r="F62" s="33" t="s">
        <v>175</v>
      </c>
      <c r="G62" s="26">
        <v>8.01</v>
      </c>
      <c r="H62" s="26">
        <v>9</v>
      </c>
      <c r="I62" s="27" t="s">
        <v>46</v>
      </c>
      <c r="J62" s="55" t="str">
        <f t="shared" si="0"/>
        <v>Mezzi di lunghezza da 8,01 mt a 9,00 mt. alimentazione a metano motore anteriore_Interurbani_Metano</v>
      </c>
      <c r="K62" s="56">
        <f t="shared" si="3"/>
        <v>157500</v>
      </c>
      <c r="L62" s="27" t="s">
        <v>46</v>
      </c>
      <c r="M62" s="334">
        <f>K62+15000</f>
        <v>172500</v>
      </c>
      <c r="N62" s="334">
        <f>K62+15000</f>
        <v>172500</v>
      </c>
    </row>
    <row r="63" spans="1:14" ht="15.75" thickBot="1" x14ac:dyDescent="0.3">
      <c r="A63" s="61">
        <v>34</v>
      </c>
      <c r="B63" s="65" t="s">
        <v>171</v>
      </c>
      <c r="C63" s="53">
        <v>0.8</v>
      </c>
      <c r="D63" s="63">
        <v>245000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metano_Interurbani_Metano</v>
      </c>
      <c r="K63" s="56">
        <f t="shared" si="3"/>
        <v>245000</v>
      </c>
      <c r="L63" s="27" t="s">
        <v>46</v>
      </c>
      <c r="M63" s="334">
        <f>K63+15000</f>
        <v>260000</v>
      </c>
      <c r="N63" s="334">
        <f>K63+25000</f>
        <v>270000</v>
      </c>
    </row>
    <row r="64" spans="1:14" ht="15.75" thickBot="1" x14ac:dyDescent="0.3">
      <c r="A64" s="61">
        <v>35</v>
      </c>
      <c r="B64" s="65" t="s">
        <v>172</v>
      </c>
      <c r="C64" s="53">
        <v>0.8</v>
      </c>
      <c r="D64" s="63">
        <v>255000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3"/>
        <v>255000</v>
      </c>
      <c r="L64" s="27" t="s">
        <v>46</v>
      </c>
      <c r="M64" s="334">
        <f>K64+15000</f>
        <v>270000</v>
      </c>
      <c r="N64" s="334">
        <f>K64+25000</f>
        <v>280000</v>
      </c>
    </row>
    <row r="65" spans="1:14" ht="30.75" thickBot="1" x14ac:dyDescent="0.3">
      <c r="A65" s="61" t="s">
        <v>173</v>
      </c>
      <c r="B65" s="65" t="s">
        <v>174</v>
      </c>
      <c r="C65" s="53">
        <v>0.8</v>
      </c>
      <c r="D65" s="63">
        <v>280000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pianale ribassato _Interurbani_Metano</v>
      </c>
      <c r="K65" s="56">
        <f t="shared" si="3"/>
        <v>280000</v>
      </c>
      <c r="L65" s="27" t="s">
        <v>46</v>
      </c>
      <c r="M65" s="334">
        <f>K65+15000</f>
        <v>295000</v>
      </c>
      <c r="N65" s="334">
        <f>K65+25000</f>
        <v>305000</v>
      </c>
    </row>
    <row r="67" spans="1:14" x14ac:dyDescent="0.25">
      <c r="A67" s="66" t="s">
        <v>179</v>
      </c>
    </row>
    <row r="68" spans="1:14" ht="31.9" customHeight="1" x14ac:dyDescent="0.25">
      <c r="A68" s="546" t="s">
        <v>180</v>
      </c>
      <c r="B68" s="546"/>
      <c r="C68" s="546"/>
      <c r="D68" s="546"/>
      <c r="E68" s="546"/>
      <c r="F68" s="546"/>
      <c r="G68" s="546"/>
      <c r="H68" s="546"/>
      <c r="I68" s="546"/>
    </row>
    <row r="69" spans="1:14" ht="31.9" customHeight="1" x14ac:dyDescent="0.25">
      <c r="A69" s="546" t="s">
        <v>181</v>
      </c>
      <c r="B69" s="546"/>
      <c r="C69" s="546"/>
      <c r="D69" s="546"/>
      <c r="E69" s="546"/>
      <c r="F69" s="546"/>
      <c r="G69" s="546"/>
      <c r="H69" s="546"/>
      <c r="I69" s="546"/>
    </row>
    <row r="70" spans="1:14" ht="31.9" customHeight="1" x14ac:dyDescent="0.25">
      <c r="A70" s="546" t="s">
        <v>182</v>
      </c>
      <c r="B70" s="546"/>
      <c r="C70" s="546"/>
      <c r="D70" s="546"/>
      <c r="E70" s="546"/>
      <c r="F70" s="546"/>
      <c r="G70" s="546"/>
      <c r="H70" s="546"/>
      <c r="I70" s="546"/>
    </row>
  </sheetData>
  <mergeCells count="4">
    <mergeCell ref="A1:B1"/>
    <mergeCell ref="A68:I68"/>
    <mergeCell ref="A69:I69"/>
    <mergeCell ref="A70:I7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26">
    <tabColor rgb="FFFF0000"/>
  </sheetPr>
  <dimension ref="B2:D71"/>
  <sheetViews>
    <sheetView workbookViewId="0">
      <selection activeCell="B5" sqref="B5"/>
    </sheetView>
  </sheetViews>
  <sheetFormatPr defaultRowHeight="15" x14ac:dyDescent="0.25"/>
  <cols>
    <col min="2" max="2" width="19.42578125" bestFit="1" customWidth="1"/>
    <col min="4" max="4" width="98.28515625" bestFit="1" customWidth="1"/>
  </cols>
  <sheetData>
    <row r="2" spans="2:4" ht="18.75" x14ac:dyDescent="0.3">
      <c r="B2" s="111" t="s">
        <v>2038</v>
      </c>
      <c r="D2" s="55" t="s">
        <v>2040</v>
      </c>
    </row>
    <row r="3" spans="2:4" ht="18.75" x14ac:dyDescent="0.3">
      <c r="B3" s="111" t="s">
        <v>2039</v>
      </c>
      <c r="D3" s="55" t="s">
        <v>2041</v>
      </c>
    </row>
    <row r="4" spans="2:4" ht="18.75" x14ac:dyDescent="0.3">
      <c r="B4" s="111" t="s">
        <v>2151</v>
      </c>
      <c r="D4" s="55" t="s">
        <v>2042</v>
      </c>
    </row>
    <row r="5" spans="2:4" ht="18.75" x14ac:dyDescent="0.3">
      <c r="B5" s="111" t="s">
        <v>2175</v>
      </c>
      <c r="D5" s="55" t="s">
        <v>2043</v>
      </c>
    </row>
    <row r="6" spans="2:4" x14ac:dyDescent="0.25">
      <c r="D6" s="55" t="s">
        <v>2044</v>
      </c>
    </row>
    <row r="7" spans="2:4" x14ac:dyDescent="0.25">
      <c r="D7" s="55" t="s">
        <v>2045</v>
      </c>
    </row>
    <row r="8" spans="2:4" x14ac:dyDescent="0.25">
      <c r="D8" s="55" t="s">
        <v>2046</v>
      </c>
    </row>
    <row r="9" spans="2:4" x14ac:dyDescent="0.25">
      <c r="D9" s="55" t="s">
        <v>2047</v>
      </c>
    </row>
    <row r="10" spans="2:4" x14ac:dyDescent="0.25">
      <c r="D10" s="55" t="s">
        <v>2048</v>
      </c>
    </row>
    <row r="11" spans="2:4" x14ac:dyDescent="0.25">
      <c r="D11" s="55" t="s">
        <v>2049</v>
      </c>
    </row>
    <row r="12" spans="2:4" x14ac:dyDescent="0.25">
      <c r="D12" s="55" t="s">
        <v>2050</v>
      </c>
    </row>
    <row r="13" spans="2:4" x14ac:dyDescent="0.25">
      <c r="D13" s="55" t="s">
        <v>2051</v>
      </c>
    </row>
    <row r="14" spans="2:4" x14ac:dyDescent="0.25">
      <c r="D14" s="55" t="s">
        <v>2052</v>
      </c>
    </row>
    <row r="15" spans="2:4" x14ac:dyDescent="0.25">
      <c r="D15" s="55" t="s">
        <v>2053</v>
      </c>
    </row>
    <row r="16" spans="2:4" x14ac:dyDescent="0.25">
      <c r="D16" s="55" t="s">
        <v>2146</v>
      </c>
    </row>
    <row r="17" spans="4:4" x14ac:dyDescent="0.25">
      <c r="D17" s="55" t="s">
        <v>2147</v>
      </c>
    </row>
    <row r="18" spans="4:4" x14ac:dyDescent="0.25">
      <c r="D18" s="55" t="s">
        <v>2054</v>
      </c>
    </row>
    <row r="19" spans="4:4" x14ac:dyDescent="0.25">
      <c r="D19" s="55" t="s">
        <v>2055</v>
      </c>
    </row>
    <row r="20" spans="4:4" x14ac:dyDescent="0.25">
      <c r="D20" s="55" t="s">
        <v>2056</v>
      </c>
    </row>
    <row r="21" spans="4:4" x14ac:dyDescent="0.25">
      <c r="D21" s="55" t="s">
        <v>2057</v>
      </c>
    </row>
    <row r="22" spans="4:4" x14ac:dyDescent="0.25">
      <c r="D22" s="55" t="s">
        <v>2058</v>
      </c>
    </row>
    <row r="23" spans="4:4" x14ac:dyDescent="0.25">
      <c r="D23" s="55" t="s">
        <v>2059</v>
      </c>
    </row>
    <row r="24" spans="4:4" x14ac:dyDescent="0.25">
      <c r="D24" s="55" t="s">
        <v>2060</v>
      </c>
    </row>
    <row r="25" spans="4:4" x14ac:dyDescent="0.25">
      <c r="D25" s="55" t="s">
        <v>2061</v>
      </c>
    </row>
    <row r="26" spans="4:4" x14ac:dyDescent="0.25">
      <c r="D26" s="55" t="s">
        <v>2062</v>
      </c>
    </row>
    <row r="27" spans="4:4" x14ac:dyDescent="0.25">
      <c r="D27" s="55" t="s">
        <v>2063</v>
      </c>
    </row>
    <row r="28" spans="4:4" x14ac:dyDescent="0.25">
      <c r="D28" s="55" t="s">
        <v>2064</v>
      </c>
    </row>
    <row r="29" spans="4:4" x14ac:dyDescent="0.25">
      <c r="D29" s="55" t="s">
        <v>2065</v>
      </c>
    </row>
    <row r="30" spans="4:4" x14ac:dyDescent="0.25">
      <c r="D30" s="55" t="s">
        <v>2066</v>
      </c>
    </row>
    <row r="31" spans="4:4" x14ac:dyDescent="0.25">
      <c r="D31" s="55" t="s">
        <v>2067</v>
      </c>
    </row>
    <row r="32" spans="4:4" x14ac:dyDescent="0.25">
      <c r="D32" s="55" t="s">
        <v>2068</v>
      </c>
    </row>
    <row r="33" spans="4:4" x14ac:dyDescent="0.25">
      <c r="D33" s="55" t="s">
        <v>2069</v>
      </c>
    </row>
    <row r="34" spans="4:4" x14ac:dyDescent="0.25">
      <c r="D34" s="55" t="s">
        <v>2070</v>
      </c>
    </row>
    <row r="35" spans="4:4" x14ac:dyDescent="0.25">
      <c r="D35" s="55" t="s">
        <v>2071</v>
      </c>
    </row>
    <row r="36" spans="4:4" x14ac:dyDescent="0.25">
      <c r="D36" s="55" t="s">
        <v>2072</v>
      </c>
    </row>
    <row r="37" spans="4:4" x14ac:dyDescent="0.25">
      <c r="D37" s="55" t="s">
        <v>2073</v>
      </c>
    </row>
    <row r="38" spans="4:4" x14ac:dyDescent="0.25">
      <c r="D38" s="55" t="s">
        <v>2074</v>
      </c>
    </row>
    <row r="39" spans="4:4" x14ac:dyDescent="0.25">
      <c r="D39" s="55" t="s">
        <v>2075</v>
      </c>
    </row>
    <row r="40" spans="4:4" x14ac:dyDescent="0.25">
      <c r="D40" s="55" t="s">
        <v>2076</v>
      </c>
    </row>
    <row r="41" spans="4:4" x14ac:dyDescent="0.25">
      <c r="D41" s="55" t="s">
        <v>2077</v>
      </c>
    </row>
    <row r="42" spans="4:4" x14ac:dyDescent="0.25">
      <c r="D42" s="55" t="s">
        <v>2078</v>
      </c>
    </row>
    <row r="43" spans="4:4" x14ac:dyDescent="0.25">
      <c r="D43" s="55" t="s">
        <v>2079</v>
      </c>
    </row>
    <row r="44" spans="4:4" x14ac:dyDescent="0.25">
      <c r="D44" s="55" t="s">
        <v>2080</v>
      </c>
    </row>
    <row r="45" spans="4:4" x14ac:dyDescent="0.25">
      <c r="D45" s="55" t="s">
        <v>2081</v>
      </c>
    </row>
    <row r="46" spans="4:4" x14ac:dyDescent="0.25">
      <c r="D46" s="55" t="s">
        <v>2082</v>
      </c>
    </row>
    <row r="47" spans="4:4" x14ac:dyDescent="0.25">
      <c r="D47" s="55" t="s">
        <v>2083</v>
      </c>
    </row>
    <row r="48" spans="4:4" x14ac:dyDescent="0.25">
      <c r="D48" s="55" t="s">
        <v>2084</v>
      </c>
    </row>
    <row r="49" spans="4:4" x14ac:dyDescent="0.25">
      <c r="D49" s="55" t="s">
        <v>2085</v>
      </c>
    </row>
    <row r="50" spans="4:4" x14ac:dyDescent="0.25">
      <c r="D50" s="55" t="s">
        <v>2086</v>
      </c>
    </row>
    <row r="51" spans="4:4" x14ac:dyDescent="0.25">
      <c r="D51" s="55" t="s">
        <v>2087</v>
      </c>
    </row>
    <row r="52" spans="4:4" x14ac:dyDescent="0.25">
      <c r="D52" s="55" t="s">
        <v>2088</v>
      </c>
    </row>
    <row r="53" spans="4:4" x14ac:dyDescent="0.25">
      <c r="D53" s="55" t="s">
        <v>2089</v>
      </c>
    </row>
    <row r="54" spans="4:4" x14ac:dyDescent="0.25">
      <c r="D54" s="55" t="s">
        <v>2090</v>
      </c>
    </row>
    <row r="55" spans="4:4" x14ac:dyDescent="0.25">
      <c r="D55" s="55" t="s">
        <v>2091</v>
      </c>
    </row>
    <row r="56" spans="4:4" x14ac:dyDescent="0.25">
      <c r="D56" s="55" t="s">
        <v>2092</v>
      </c>
    </row>
    <row r="57" spans="4:4" x14ac:dyDescent="0.25">
      <c r="D57" s="55" t="s">
        <v>2093</v>
      </c>
    </row>
    <row r="58" spans="4:4" x14ac:dyDescent="0.25">
      <c r="D58" s="55" t="s">
        <v>2094</v>
      </c>
    </row>
    <row r="59" spans="4:4" x14ac:dyDescent="0.25">
      <c r="D59" s="55" t="s">
        <v>2095</v>
      </c>
    </row>
    <row r="60" spans="4:4" x14ac:dyDescent="0.25">
      <c r="D60" s="55" t="s">
        <v>2096</v>
      </c>
    </row>
    <row r="61" spans="4:4" x14ac:dyDescent="0.25">
      <c r="D61" s="55" t="s">
        <v>2097</v>
      </c>
    </row>
    <row r="62" spans="4:4" x14ac:dyDescent="0.25">
      <c r="D62" s="55" t="s">
        <v>2098</v>
      </c>
    </row>
    <row r="63" spans="4:4" x14ac:dyDescent="0.25">
      <c r="D63" s="55" t="s">
        <v>2099</v>
      </c>
    </row>
    <row r="64" spans="4:4" x14ac:dyDescent="0.25">
      <c r="D64" s="55" t="s">
        <v>2100</v>
      </c>
    </row>
    <row r="65" spans="4:4" x14ac:dyDescent="0.25">
      <c r="D65" s="55" t="s">
        <v>2101</v>
      </c>
    </row>
    <row r="66" spans="4:4" x14ac:dyDescent="0.25">
      <c r="D66" s="55" t="s">
        <v>2102</v>
      </c>
    </row>
    <row r="67" spans="4:4" x14ac:dyDescent="0.25">
      <c r="D67" s="55" t="s">
        <v>2148</v>
      </c>
    </row>
    <row r="68" spans="4:4" x14ac:dyDescent="0.25">
      <c r="D68" s="55" t="s">
        <v>2149</v>
      </c>
    </row>
    <row r="70" spans="4:4" x14ac:dyDescent="0.25">
      <c r="D70" s="362"/>
    </row>
    <row r="71" spans="4:4" x14ac:dyDescent="0.25">
      <c r="D71" s="362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27"/>
  <dimension ref="A1:B16"/>
  <sheetViews>
    <sheetView workbookViewId="0">
      <selection activeCell="B8" sqref="B8"/>
    </sheetView>
  </sheetViews>
  <sheetFormatPr defaultRowHeight="15" x14ac:dyDescent="0.25"/>
  <cols>
    <col min="1" max="1" width="45" customWidth="1"/>
    <col min="2" max="2" width="13.7109375" customWidth="1"/>
  </cols>
  <sheetData>
    <row r="1" spans="1:2" x14ac:dyDescent="0.25">
      <c r="A1" t="s">
        <v>212</v>
      </c>
    </row>
    <row r="2" spans="1:2" ht="28.9" customHeight="1" x14ac:dyDescent="0.25">
      <c r="A2" s="126" t="s">
        <v>204</v>
      </c>
      <c r="B2" t="s">
        <v>46</v>
      </c>
    </row>
    <row r="3" spans="1:2" ht="28.9" customHeight="1" x14ac:dyDescent="0.25">
      <c r="A3" s="126" t="s">
        <v>205</v>
      </c>
      <c r="B3" t="s">
        <v>46</v>
      </c>
    </row>
    <row r="4" spans="1:2" ht="28.9" customHeight="1" x14ac:dyDescent="0.25">
      <c r="A4" s="126" t="s">
        <v>206</v>
      </c>
      <c r="B4" t="s">
        <v>224</v>
      </c>
    </row>
    <row r="5" spans="1:2" ht="28.9" customHeight="1" x14ac:dyDescent="0.25">
      <c r="A5" s="126" t="s">
        <v>207</v>
      </c>
      <c r="B5" t="s">
        <v>225</v>
      </c>
    </row>
    <row r="6" spans="1:2" ht="28.9" customHeight="1" x14ac:dyDescent="0.25">
      <c r="A6" s="126" t="s">
        <v>208</v>
      </c>
      <c r="B6" t="s">
        <v>225</v>
      </c>
    </row>
    <row r="7" spans="1:2" ht="28.9" customHeight="1" x14ac:dyDescent="0.25">
      <c r="A7" s="126" t="s">
        <v>209</v>
      </c>
      <c r="B7" t="s">
        <v>46</v>
      </c>
    </row>
    <row r="8" spans="1:2" ht="28.9" customHeight="1" x14ac:dyDescent="0.25">
      <c r="A8" s="126" t="s">
        <v>210</v>
      </c>
      <c r="B8" t="s">
        <v>176</v>
      </c>
    </row>
    <row r="9" spans="1:2" ht="28.9" customHeight="1" x14ac:dyDescent="0.25">
      <c r="A9" s="126" t="s">
        <v>211</v>
      </c>
      <c r="B9" t="s">
        <v>176</v>
      </c>
    </row>
    <row r="12" spans="1:2" x14ac:dyDescent="0.25">
      <c r="A12" s="126" t="s">
        <v>206</v>
      </c>
      <c r="B12" t="s">
        <v>224</v>
      </c>
    </row>
    <row r="13" spans="1:2" ht="30" x14ac:dyDescent="0.25">
      <c r="A13" s="126" t="s">
        <v>207</v>
      </c>
      <c r="B13" t="s">
        <v>225</v>
      </c>
    </row>
    <row r="14" spans="1:2" ht="30" x14ac:dyDescent="0.25">
      <c r="A14" s="126" t="s">
        <v>2156</v>
      </c>
      <c r="B14" t="s">
        <v>176</v>
      </c>
    </row>
    <row r="15" spans="1:2" ht="30" x14ac:dyDescent="0.25">
      <c r="A15" s="126" t="s">
        <v>210</v>
      </c>
      <c r="B15" t="s">
        <v>176</v>
      </c>
    </row>
    <row r="16" spans="1:2" x14ac:dyDescent="0.25">
      <c r="A16" s="126" t="s">
        <v>211</v>
      </c>
      <c r="B16" t="s">
        <v>176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28"/>
  <dimension ref="A1:G1228"/>
  <sheetViews>
    <sheetView workbookViewId="0">
      <selection activeCell="D512" sqref="D512"/>
    </sheetView>
  </sheetViews>
  <sheetFormatPr defaultRowHeight="15" x14ac:dyDescent="0.25"/>
  <cols>
    <col min="3" max="3" width="51.140625" bestFit="1" customWidth="1"/>
    <col min="4" max="4" width="9.85546875" bestFit="1" customWidth="1"/>
    <col min="6" max="6" width="49.7109375" bestFit="1" customWidth="1"/>
  </cols>
  <sheetData>
    <row r="1" spans="1:7" ht="45" x14ac:dyDescent="0.25">
      <c r="A1" s="226" t="s">
        <v>256</v>
      </c>
      <c r="B1" s="226" t="s">
        <v>257</v>
      </c>
      <c r="C1" s="226" t="s">
        <v>258</v>
      </c>
      <c r="D1" s="226" t="s">
        <v>259</v>
      </c>
      <c r="E1" s="226" t="s">
        <v>260</v>
      </c>
      <c r="F1" s="226" t="s">
        <v>261</v>
      </c>
      <c r="G1" s="226" t="s">
        <v>262</v>
      </c>
    </row>
    <row r="2" spans="1:7" x14ac:dyDescent="0.25">
      <c r="A2" s="227">
        <f t="shared" ref="A2:A65" si="0">IF(J2="SI",IF(C2&lt;&gt;C1,1,A1+1),IF(C2&lt;&gt;C1,0,A1))</f>
        <v>0</v>
      </c>
      <c r="B2" s="227" t="s">
        <v>2</v>
      </c>
      <c r="C2" s="228" t="s">
        <v>263</v>
      </c>
      <c r="D2" s="229" t="s">
        <v>264</v>
      </c>
      <c r="E2" s="227"/>
      <c r="F2" s="228" t="s">
        <v>265</v>
      </c>
      <c r="G2" s="227" t="s">
        <v>222</v>
      </c>
    </row>
    <row r="3" spans="1:7" x14ac:dyDescent="0.25">
      <c r="A3" s="227">
        <f t="shared" si="0"/>
        <v>0</v>
      </c>
      <c r="B3" s="227" t="s">
        <v>2</v>
      </c>
      <c r="C3" s="228" t="s">
        <v>263</v>
      </c>
      <c r="D3" s="229" t="s">
        <v>266</v>
      </c>
      <c r="E3" s="227"/>
      <c r="F3" s="228" t="s">
        <v>267</v>
      </c>
      <c r="G3" s="227" t="s">
        <v>222</v>
      </c>
    </row>
    <row r="4" spans="1:7" x14ac:dyDescent="0.25">
      <c r="A4" s="227">
        <f t="shared" si="0"/>
        <v>0</v>
      </c>
      <c r="B4" s="227" t="s">
        <v>2</v>
      </c>
      <c r="C4" s="228" t="s">
        <v>263</v>
      </c>
      <c r="D4" s="229" t="s">
        <v>268</v>
      </c>
      <c r="E4" s="227"/>
      <c r="F4" s="228" t="s">
        <v>269</v>
      </c>
      <c r="G4" s="227" t="s">
        <v>222</v>
      </c>
    </row>
    <row r="5" spans="1:7" x14ac:dyDescent="0.25">
      <c r="A5" s="227">
        <f t="shared" si="0"/>
        <v>0</v>
      </c>
      <c r="B5" s="227" t="s">
        <v>2</v>
      </c>
      <c r="C5" s="228" t="s">
        <v>263</v>
      </c>
      <c r="D5" s="229" t="s">
        <v>270</v>
      </c>
      <c r="E5" s="227"/>
      <c r="F5" s="228" t="s">
        <v>271</v>
      </c>
      <c r="G5" s="227" t="s">
        <v>222</v>
      </c>
    </row>
    <row r="6" spans="1:7" x14ac:dyDescent="0.25">
      <c r="A6" s="227">
        <f t="shared" si="0"/>
        <v>0</v>
      </c>
      <c r="B6" s="227" t="s">
        <v>2</v>
      </c>
      <c r="C6" s="228" t="s">
        <v>52</v>
      </c>
      <c r="D6" s="229" t="s">
        <v>272</v>
      </c>
      <c r="E6" s="227"/>
      <c r="F6" s="228" t="s">
        <v>273</v>
      </c>
      <c r="G6" s="227" t="s">
        <v>222</v>
      </c>
    </row>
    <row r="7" spans="1:7" x14ac:dyDescent="0.25">
      <c r="A7" s="227">
        <f t="shared" si="0"/>
        <v>0</v>
      </c>
      <c r="B7" s="227" t="s">
        <v>2</v>
      </c>
      <c r="C7" s="228" t="s">
        <v>52</v>
      </c>
      <c r="D7" s="229" t="s">
        <v>274</v>
      </c>
      <c r="E7" s="227"/>
      <c r="F7" s="228" t="s">
        <v>275</v>
      </c>
      <c r="G7" s="227" t="s">
        <v>222</v>
      </c>
    </row>
    <row r="8" spans="1:7" x14ac:dyDescent="0.25">
      <c r="A8" s="227">
        <f t="shared" si="0"/>
        <v>0</v>
      </c>
      <c r="B8" s="227" t="s">
        <v>2</v>
      </c>
      <c r="C8" s="228" t="s">
        <v>52</v>
      </c>
      <c r="D8" s="229" t="s">
        <v>276</v>
      </c>
      <c r="E8" s="227"/>
      <c r="F8" s="228" t="s">
        <v>277</v>
      </c>
      <c r="G8" s="227" t="s">
        <v>222</v>
      </c>
    </row>
    <row r="9" spans="1:7" x14ac:dyDescent="0.25">
      <c r="A9" s="227">
        <f t="shared" si="0"/>
        <v>0</v>
      </c>
      <c r="B9" s="227" t="s">
        <v>2</v>
      </c>
      <c r="C9" s="228" t="s">
        <v>52</v>
      </c>
      <c r="D9" s="229" t="s">
        <v>278</v>
      </c>
      <c r="E9" s="227"/>
      <c r="F9" s="228" t="s">
        <v>279</v>
      </c>
      <c r="G9" s="227" t="s">
        <v>222</v>
      </c>
    </row>
    <row r="10" spans="1:7" x14ac:dyDescent="0.25">
      <c r="A10" s="227">
        <f t="shared" si="0"/>
        <v>0</v>
      </c>
      <c r="B10" s="227" t="s">
        <v>2</v>
      </c>
      <c r="C10" s="228" t="s">
        <v>52</v>
      </c>
      <c r="D10" s="229" t="s">
        <v>280</v>
      </c>
      <c r="E10" s="227"/>
      <c r="F10" s="228" t="s">
        <v>281</v>
      </c>
      <c r="G10" s="227" t="s">
        <v>222</v>
      </c>
    </row>
    <row r="11" spans="1:7" x14ac:dyDescent="0.25">
      <c r="A11" s="227">
        <f t="shared" si="0"/>
        <v>0</v>
      </c>
      <c r="B11" s="227" t="s">
        <v>2</v>
      </c>
      <c r="C11" s="228" t="s">
        <v>52</v>
      </c>
      <c r="D11" s="229" t="s">
        <v>282</v>
      </c>
      <c r="E11" s="227"/>
      <c r="F11" s="228" t="s">
        <v>283</v>
      </c>
      <c r="G11" s="227" t="s">
        <v>222</v>
      </c>
    </row>
    <row r="12" spans="1:7" x14ac:dyDescent="0.25">
      <c r="A12" s="227">
        <f t="shared" si="0"/>
        <v>0</v>
      </c>
      <c r="B12" s="227" t="s">
        <v>2</v>
      </c>
      <c r="C12" s="228" t="s">
        <v>52</v>
      </c>
      <c r="D12" s="229" t="s">
        <v>284</v>
      </c>
      <c r="E12" s="227"/>
      <c r="F12" s="228" t="s">
        <v>285</v>
      </c>
      <c r="G12" s="227" t="s">
        <v>222</v>
      </c>
    </row>
    <row r="13" spans="1:7" x14ac:dyDescent="0.25">
      <c r="A13" s="227">
        <f t="shared" si="0"/>
        <v>0</v>
      </c>
      <c r="B13" s="227" t="s">
        <v>2</v>
      </c>
      <c r="C13" s="228" t="s">
        <v>52</v>
      </c>
      <c r="D13" s="229" t="s">
        <v>286</v>
      </c>
      <c r="E13" s="227"/>
      <c r="F13" s="228" t="s">
        <v>287</v>
      </c>
      <c r="G13" s="227" t="s">
        <v>222</v>
      </c>
    </row>
    <row r="14" spans="1:7" x14ac:dyDescent="0.25">
      <c r="A14" s="227">
        <f t="shared" si="0"/>
        <v>0</v>
      </c>
      <c r="B14" s="227" t="s">
        <v>2</v>
      </c>
      <c r="C14" s="228" t="s">
        <v>52</v>
      </c>
      <c r="D14" s="229" t="s">
        <v>288</v>
      </c>
      <c r="E14" s="227"/>
      <c r="F14" s="228" t="s">
        <v>289</v>
      </c>
      <c r="G14" s="227" t="s">
        <v>222</v>
      </c>
    </row>
    <row r="15" spans="1:7" x14ac:dyDescent="0.25">
      <c r="A15" s="227">
        <f t="shared" si="0"/>
        <v>0</v>
      </c>
      <c r="B15" s="227" t="s">
        <v>2</v>
      </c>
      <c r="C15" s="228" t="s">
        <v>52</v>
      </c>
      <c r="D15" s="229" t="s">
        <v>290</v>
      </c>
      <c r="E15" s="227"/>
      <c r="F15" s="228" t="s">
        <v>291</v>
      </c>
      <c r="G15" s="227" t="s">
        <v>222</v>
      </c>
    </row>
    <row r="16" spans="1:7" x14ac:dyDescent="0.25">
      <c r="A16" s="227">
        <f t="shared" si="0"/>
        <v>0</v>
      </c>
      <c r="B16" s="227" t="s">
        <v>2</v>
      </c>
      <c r="C16" s="228" t="s">
        <v>52</v>
      </c>
      <c r="D16" s="229" t="s">
        <v>292</v>
      </c>
      <c r="E16" s="227"/>
      <c r="F16" s="228" t="s">
        <v>293</v>
      </c>
      <c r="G16" s="227" t="s">
        <v>222</v>
      </c>
    </row>
    <row r="17" spans="1:7" x14ac:dyDescent="0.25">
      <c r="A17" s="227">
        <f t="shared" si="0"/>
        <v>0</v>
      </c>
      <c r="B17" s="227" t="s">
        <v>2</v>
      </c>
      <c r="C17" s="228" t="s">
        <v>52</v>
      </c>
      <c r="D17" s="229" t="s">
        <v>294</v>
      </c>
      <c r="E17" s="227"/>
      <c r="F17" s="228" t="s">
        <v>295</v>
      </c>
      <c r="G17" s="227" t="s">
        <v>222</v>
      </c>
    </row>
    <row r="18" spans="1:7" x14ac:dyDescent="0.25">
      <c r="A18" s="227">
        <f t="shared" si="0"/>
        <v>0</v>
      </c>
      <c r="B18" s="227" t="s">
        <v>2</v>
      </c>
      <c r="C18" s="228" t="s">
        <v>52</v>
      </c>
      <c r="D18" s="229" t="s">
        <v>296</v>
      </c>
      <c r="E18" s="227"/>
      <c r="F18" s="228" t="s">
        <v>297</v>
      </c>
      <c r="G18" s="227" t="s">
        <v>222</v>
      </c>
    </row>
    <row r="19" spans="1:7" x14ac:dyDescent="0.25">
      <c r="A19" s="227">
        <f t="shared" si="0"/>
        <v>0</v>
      </c>
      <c r="B19" s="227" t="s">
        <v>2</v>
      </c>
      <c r="C19" s="228" t="s">
        <v>52</v>
      </c>
      <c r="D19" s="229" t="s">
        <v>298</v>
      </c>
      <c r="E19" s="227"/>
      <c r="F19" s="228" t="s">
        <v>299</v>
      </c>
      <c r="G19" s="227" t="s">
        <v>222</v>
      </c>
    </row>
    <row r="20" spans="1:7" x14ac:dyDescent="0.25">
      <c r="A20" s="227">
        <f t="shared" si="0"/>
        <v>0</v>
      </c>
      <c r="B20" s="227" t="s">
        <v>2</v>
      </c>
      <c r="C20" s="228" t="s">
        <v>52</v>
      </c>
      <c r="D20" s="229" t="s">
        <v>300</v>
      </c>
      <c r="E20" s="227"/>
      <c r="F20" s="228" t="s">
        <v>301</v>
      </c>
      <c r="G20" s="227" t="s">
        <v>222</v>
      </c>
    </row>
    <row r="21" spans="1:7" x14ac:dyDescent="0.25">
      <c r="A21" s="227">
        <f t="shared" si="0"/>
        <v>0</v>
      </c>
      <c r="B21" s="227" t="s">
        <v>2</v>
      </c>
      <c r="C21" s="228" t="s">
        <v>52</v>
      </c>
      <c r="D21" s="229" t="s">
        <v>302</v>
      </c>
      <c r="E21" s="227"/>
      <c r="F21" s="228" t="s">
        <v>303</v>
      </c>
      <c r="G21" s="227" t="s">
        <v>222</v>
      </c>
    </row>
    <row r="22" spans="1:7" x14ac:dyDescent="0.25">
      <c r="A22" s="227">
        <f t="shared" si="0"/>
        <v>0</v>
      </c>
      <c r="B22" s="227" t="s">
        <v>2</v>
      </c>
      <c r="C22" s="228" t="s">
        <v>52</v>
      </c>
      <c r="D22" s="229" t="s">
        <v>304</v>
      </c>
      <c r="E22" s="227"/>
      <c r="F22" s="228" t="s">
        <v>305</v>
      </c>
      <c r="G22" s="227" t="s">
        <v>222</v>
      </c>
    </row>
    <row r="23" spans="1:7" x14ac:dyDescent="0.25">
      <c r="A23" s="227">
        <f t="shared" si="0"/>
        <v>0</v>
      </c>
      <c r="B23" s="227" t="s">
        <v>2</v>
      </c>
      <c r="C23" s="228" t="s">
        <v>52</v>
      </c>
      <c r="D23" s="229" t="s">
        <v>306</v>
      </c>
      <c r="E23" s="227"/>
      <c r="F23" s="228" t="s">
        <v>307</v>
      </c>
      <c r="G23" s="227" t="s">
        <v>222</v>
      </c>
    </row>
    <row r="24" spans="1:7" x14ac:dyDescent="0.25">
      <c r="A24" s="227">
        <f t="shared" si="0"/>
        <v>0</v>
      </c>
      <c r="B24" s="227" t="s">
        <v>2</v>
      </c>
      <c r="C24" s="228" t="s">
        <v>52</v>
      </c>
      <c r="D24" s="229" t="s">
        <v>308</v>
      </c>
      <c r="E24" s="227"/>
      <c r="F24" s="228" t="s">
        <v>309</v>
      </c>
      <c r="G24" s="227" t="s">
        <v>222</v>
      </c>
    </row>
    <row r="25" spans="1:7" x14ac:dyDescent="0.25">
      <c r="A25" s="227">
        <f t="shared" si="0"/>
        <v>0</v>
      </c>
      <c r="B25" s="227" t="s">
        <v>2</v>
      </c>
      <c r="C25" s="228" t="s">
        <v>54</v>
      </c>
      <c r="D25" s="229" t="s">
        <v>310</v>
      </c>
      <c r="E25" s="227"/>
      <c r="F25" s="228" t="s">
        <v>311</v>
      </c>
      <c r="G25" s="227" t="s">
        <v>222</v>
      </c>
    </row>
    <row r="26" spans="1:7" x14ac:dyDescent="0.25">
      <c r="A26" s="227">
        <f t="shared" si="0"/>
        <v>0</v>
      </c>
      <c r="B26" s="227" t="s">
        <v>2</v>
      </c>
      <c r="C26" s="228" t="s">
        <v>54</v>
      </c>
      <c r="D26" s="229" t="s">
        <v>312</v>
      </c>
      <c r="E26" s="227"/>
      <c r="F26" s="228" t="s">
        <v>313</v>
      </c>
      <c r="G26" s="227" t="s">
        <v>222</v>
      </c>
    </row>
    <row r="27" spans="1:7" x14ac:dyDescent="0.25">
      <c r="A27" s="227">
        <f t="shared" si="0"/>
        <v>0</v>
      </c>
      <c r="B27" s="227" t="s">
        <v>2</v>
      </c>
      <c r="C27" s="228" t="s">
        <v>54</v>
      </c>
      <c r="D27" s="229" t="s">
        <v>314</v>
      </c>
      <c r="E27" s="227"/>
      <c r="F27" s="228" t="s">
        <v>313</v>
      </c>
      <c r="G27" s="227" t="s">
        <v>222</v>
      </c>
    </row>
    <row r="28" spans="1:7" x14ac:dyDescent="0.25">
      <c r="A28" s="227">
        <f t="shared" si="0"/>
        <v>0</v>
      </c>
      <c r="B28" s="227" t="s">
        <v>2</v>
      </c>
      <c r="C28" s="228" t="s">
        <v>54</v>
      </c>
      <c r="D28" s="229" t="s">
        <v>315</v>
      </c>
      <c r="E28" s="227"/>
      <c r="F28" s="228" t="s">
        <v>313</v>
      </c>
      <c r="G28" s="227" t="s">
        <v>222</v>
      </c>
    </row>
    <row r="29" spans="1:7" x14ac:dyDescent="0.25">
      <c r="A29" s="227">
        <f t="shared" si="0"/>
        <v>0</v>
      </c>
      <c r="B29" s="227" t="s">
        <v>2</v>
      </c>
      <c r="C29" s="228" t="s">
        <v>54</v>
      </c>
      <c r="D29" s="229" t="s">
        <v>316</v>
      </c>
      <c r="E29" s="227"/>
      <c r="F29" s="228" t="s">
        <v>313</v>
      </c>
      <c r="G29" s="227" t="s">
        <v>222</v>
      </c>
    </row>
    <row r="30" spans="1:7" x14ac:dyDescent="0.25">
      <c r="A30" s="227">
        <f t="shared" si="0"/>
        <v>0</v>
      </c>
      <c r="B30" s="227" t="s">
        <v>2</v>
      </c>
      <c r="C30" s="228" t="s">
        <v>54</v>
      </c>
      <c r="D30" s="229" t="s">
        <v>317</v>
      </c>
      <c r="E30" s="227"/>
      <c r="F30" s="228" t="s">
        <v>313</v>
      </c>
      <c r="G30" s="227" t="s">
        <v>222</v>
      </c>
    </row>
    <row r="31" spans="1:7" x14ac:dyDescent="0.25">
      <c r="A31" s="227">
        <f t="shared" si="0"/>
        <v>0</v>
      </c>
      <c r="B31" s="227" t="s">
        <v>2</v>
      </c>
      <c r="C31" s="228" t="s">
        <v>54</v>
      </c>
      <c r="D31" s="229" t="s">
        <v>318</v>
      </c>
      <c r="E31" s="227"/>
      <c r="F31" s="228" t="s">
        <v>313</v>
      </c>
      <c r="G31" s="227" t="s">
        <v>222</v>
      </c>
    </row>
    <row r="32" spans="1:7" x14ac:dyDescent="0.25">
      <c r="A32" s="227">
        <f t="shared" si="0"/>
        <v>0</v>
      </c>
      <c r="B32" s="227" t="s">
        <v>2</v>
      </c>
      <c r="C32" s="228" t="s">
        <v>54</v>
      </c>
      <c r="D32" s="229" t="s">
        <v>319</v>
      </c>
      <c r="E32" s="227"/>
      <c r="F32" s="228" t="s">
        <v>320</v>
      </c>
      <c r="G32" s="227" t="s">
        <v>222</v>
      </c>
    </row>
    <row r="33" spans="1:7" x14ac:dyDescent="0.25">
      <c r="A33" s="227">
        <f t="shared" si="0"/>
        <v>0</v>
      </c>
      <c r="B33" s="227" t="s">
        <v>2</v>
      </c>
      <c r="C33" s="228" t="s">
        <v>54</v>
      </c>
      <c r="D33" s="229" t="s">
        <v>321</v>
      </c>
      <c r="E33" s="227"/>
      <c r="F33" s="228" t="s">
        <v>320</v>
      </c>
      <c r="G33" s="227" t="s">
        <v>222</v>
      </c>
    </row>
    <row r="34" spans="1:7" x14ac:dyDescent="0.25">
      <c r="A34" s="227">
        <f t="shared" si="0"/>
        <v>0</v>
      </c>
      <c r="B34" s="227" t="s">
        <v>2</v>
      </c>
      <c r="C34" s="228" t="s">
        <v>54</v>
      </c>
      <c r="D34" s="229" t="s">
        <v>322</v>
      </c>
      <c r="E34" s="227"/>
      <c r="F34" s="228" t="s">
        <v>320</v>
      </c>
      <c r="G34" s="227" t="s">
        <v>222</v>
      </c>
    </row>
    <row r="35" spans="1:7" x14ac:dyDescent="0.25">
      <c r="A35" s="227">
        <f t="shared" si="0"/>
        <v>0</v>
      </c>
      <c r="B35" s="227" t="s">
        <v>2</v>
      </c>
      <c r="C35" s="228" t="s">
        <v>69</v>
      </c>
      <c r="D35" s="229" t="s">
        <v>323</v>
      </c>
      <c r="E35" s="227"/>
      <c r="F35" s="228" t="s">
        <v>324</v>
      </c>
      <c r="G35" s="227" t="s">
        <v>222</v>
      </c>
    </row>
    <row r="36" spans="1:7" x14ac:dyDescent="0.25">
      <c r="A36" s="227">
        <f t="shared" si="0"/>
        <v>0</v>
      </c>
      <c r="B36" s="227" t="s">
        <v>2</v>
      </c>
      <c r="C36" s="228" t="s">
        <v>69</v>
      </c>
      <c r="D36" s="229" t="s">
        <v>325</v>
      </c>
      <c r="E36" s="227"/>
      <c r="F36" s="228" t="s">
        <v>326</v>
      </c>
      <c r="G36" s="227" t="s">
        <v>222</v>
      </c>
    </row>
    <row r="37" spans="1:7" x14ac:dyDescent="0.25">
      <c r="A37" s="227">
        <f t="shared" si="0"/>
        <v>0</v>
      </c>
      <c r="B37" s="227" t="s">
        <v>2</v>
      </c>
      <c r="C37" s="228" t="s">
        <v>69</v>
      </c>
      <c r="D37" s="229" t="s">
        <v>327</v>
      </c>
      <c r="E37" s="227"/>
      <c r="F37" s="228" t="s">
        <v>326</v>
      </c>
      <c r="G37" s="227" t="s">
        <v>222</v>
      </c>
    </row>
    <row r="38" spans="1:7" x14ac:dyDescent="0.25">
      <c r="A38" s="227">
        <f t="shared" si="0"/>
        <v>0</v>
      </c>
      <c r="B38" s="227" t="s">
        <v>2</v>
      </c>
      <c r="C38" s="228" t="s">
        <v>69</v>
      </c>
      <c r="D38" s="229" t="s">
        <v>328</v>
      </c>
      <c r="E38" s="227"/>
      <c r="F38" s="228" t="s">
        <v>326</v>
      </c>
      <c r="G38" s="227" t="s">
        <v>222</v>
      </c>
    </row>
    <row r="39" spans="1:7" x14ac:dyDescent="0.25">
      <c r="A39" s="227">
        <f t="shared" si="0"/>
        <v>0</v>
      </c>
      <c r="B39" s="227" t="s">
        <v>2</v>
      </c>
      <c r="C39" s="228" t="s">
        <v>69</v>
      </c>
      <c r="D39" s="229" t="s">
        <v>329</v>
      </c>
      <c r="E39" s="227"/>
      <c r="F39" s="228" t="s">
        <v>330</v>
      </c>
      <c r="G39" s="227" t="s">
        <v>222</v>
      </c>
    </row>
    <row r="40" spans="1:7" x14ac:dyDescent="0.25">
      <c r="A40" s="227">
        <f t="shared" si="0"/>
        <v>0</v>
      </c>
      <c r="B40" s="227" t="s">
        <v>2</v>
      </c>
      <c r="C40" s="228" t="s">
        <v>69</v>
      </c>
      <c r="D40" s="229" t="s">
        <v>331</v>
      </c>
      <c r="E40" s="227"/>
      <c r="F40" s="228" t="s">
        <v>330</v>
      </c>
      <c r="G40" s="227" t="s">
        <v>222</v>
      </c>
    </row>
    <row r="41" spans="1:7" x14ac:dyDescent="0.25">
      <c r="A41" s="227">
        <f t="shared" si="0"/>
        <v>0</v>
      </c>
      <c r="B41" s="227" t="s">
        <v>2</v>
      </c>
      <c r="C41" s="228" t="s">
        <v>69</v>
      </c>
      <c r="D41" s="229" t="s">
        <v>332</v>
      </c>
      <c r="E41" s="227"/>
      <c r="F41" s="228" t="s">
        <v>324</v>
      </c>
      <c r="G41" s="227" t="s">
        <v>222</v>
      </c>
    </row>
    <row r="42" spans="1:7" x14ac:dyDescent="0.25">
      <c r="A42" s="227">
        <f t="shared" si="0"/>
        <v>0</v>
      </c>
      <c r="B42" s="227" t="s">
        <v>2</v>
      </c>
      <c r="C42" s="228" t="s">
        <v>333</v>
      </c>
      <c r="D42" s="229" t="s">
        <v>334</v>
      </c>
      <c r="E42" s="227"/>
      <c r="F42" s="228" t="s">
        <v>335</v>
      </c>
      <c r="G42" s="227" t="s">
        <v>336</v>
      </c>
    </row>
    <row r="43" spans="1:7" x14ac:dyDescent="0.25">
      <c r="A43" s="227">
        <f t="shared" si="0"/>
        <v>0</v>
      </c>
      <c r="B43" s="227" t="s">
        <v>2</v>
      </c>
      <c r="C43" s="228" t="s">
        <v>333</v>
      </c>
      <c r="D43" s="229" t="s">
        <v>337</v>
      </c>
      <c r="E43" s="227"/>
      <c r="F43" s="228" t="s">
        <v>338</v>
      </c>
      <c r="G43" s="227" t="s">
        <v>336</v>
      </c>
    </row>
    <row r="44" spans="1:7" x14ac:dyDescent="0.25">
      <c r="A44" s="227">
        <f t="shared" si="0"/>
        <v>0</v>
      </c>
      <c r="B44" s="227" t="s">
        <v>2</v>
      </c>
      <c r="C44" s="228" t="s">
        <v>333</v>
      </c>
      <c r="D44" s="229" t="s">
        <v>339</v>
      </c>
      <c r="E44" s="227"/>
      <c r="F44" s="228" t="s">
        <v>340</v>
      </c>
      <c r="G44" s="227" t="s">
        <v>222</v>
      </c>
    </row>
    <row r="45" spans="1:7" x14ac:dyDescent="0.25">
      <c r="A45" s="227">
        <f t="shared" si="0"/>
        <v>0</v>
      </c>
      <c r="B45" s="227" t="s">
        <v>2</v>
      </c>
      <c r="C45" s="228" t="s">
        <v>333</v>
      </c>
      <c r="D45" s="229" t="s">
        <v>341</v>
      </c>
      <c r="E45" s="227"/>
      <c r="F45" s="228" t="s">
        <v>342</v>
      </c>
      <c r="G45" s="227" t="s">
        <v>221</v>
      </c>
    </row>
    <row r="46" spans="1:7" x14ac:dyDescent="0.25">
      <c r="A46" s="227">
        <f t="shared" si="0"/>
        <v>0</v>
      </c>
      <c r="B46" s="227" t="s">
        <v>2</v>
      </c>
      <c r="C46" s="228" t="s">
        <v>333</v>
      </c>
      <c r="D46" s="229" t="s">
        <v>343</v>
      </c>
      <c r="E46" s="227"/>
      <c r="F46" s="228" t="s">
        <v>344</v>
      </c>
      <c r="G46" s="227" t="s">
        <v>221</v>
      </c>
    </row>
    <row r="47" spans="1:7" x14ac:dyDescent="0.25">
      <c r="A47" s="227">
        <f t="shared" si="0"/>
        <v>0</v>
      </c>
      <c r="B47" s="227" t="s">
        <v>2</v>
      </c>
      <c r="C47" s="228" t="s">
        <v>53</v>
      </c>
      <c r="D47" s="229" t="s">
        <v>345</v>
      </c>
      <c r="E47" s="227" t="s">
        <v>346</v>
      </c>
      <c r="F47" s="228" t="s">
        <v>347</v>
      </c>
      <c r="G47" s="227" t="s">
        <v>348</v>
      </c>
    </row>
    <row r="48" spans="1:7" x14ac:dyDescent="0.25">
      <c r="A48" s="227">
        <f t="shared" si="0"/>
        <v>0</v>
      </c>
      <c r="B48" s="227" t="s">
        <v>2</v>
      </c>
      <c r="C48" s="228" t="s">
        <v>53</v>
      </c>
      <c r="D48" s="229" t="s">
        <v>349</v>
      </c>
      <c r="E48" s="227" t="s">
        <v>346</v>
      </c>
      <c r="F48" s="228" t="s">
        <v>347</v>
      </c>
      <c r="G48" s="227" t="s">
        <v>348</v>
      </c>
    </row>
    <row r="49" spans="1:7" x14ac:dyDescent="0.25">
      <c r="A49" s="227">
        <f t="shared" si="0"/>
        <v>0</v>
      </c>
      <c r="B49" s="227" t="s">
        <v>2</v>
      </c>
      <c r="C49" s="228" t="s">
        <v>53</v>
      </c>
      <c r="D49" s="229" t="s">
        <v>350</v>
      </c>
      <c r="E49" s="227" t="s">
        <v>346</v>
      </c>
      <c r="F49" s="228" t="s">
        <v>347</v>
      </c>
      <c r="G49" s="227" t="s">
        <v>348</v>
      </c>
    </row>
    <row r="50" spans="1:7" x14ac:dyDescent="0.25">
      <c r="A50" s="227">
        <f t="shared" si="0"/>
        <v>0</v>
      </c>
      <c r="B50" s="227" t="s">
        <v>2</v>
      </c>
      <c r="C50" s="228" t="s">
        <v>53</v>
      </c>
      <c r="D50" s="229" t="s">
        <v>351</v>
      </c>
      <c r="E50" s="227" t="s">
        <v>352</v>
      </c>
      <c r="F50" s="228" t="s">
        <v>353</v>
      </c>
      <c r="G50" s="227" t="s">
        <v>348</v>
      </c>
    </row>
    <row r="51" spans="1:7" x14ac:dyDescent="0.25">
      <c r="A51" s="227">
        <f t="shared" si="0"/>
        <v>0</v>
      </c>
      <c r="B51" s="227" t="s">
        <v>2</v>
      </c>
      <c r="C51" s="228" t="s">
        <v>53</v>
      </c>
      <c r="D51" s="229" t="s">
        <v>354</v>
      </c>
      <c r="E51" s="227" t="s">
        <v>352</v>
      </c>
      <c r="F51" s="228" t="s">
        <v>353</v>
      </c>
      <c r="G51" s="227" t="s">
        <v>348</v>
      </c>
    </row>
    <row r="52" spans="1:7" x14ac:dyDescent="0.25">
      <c r="A52" s="227">
        <f t="shared" si="0"/>
        <v>0</v>
      </c>
      <c r="B52" s="227" t="s">
        <v>2</v>
      </c>
      <c r="C52" s="228" t="s">
        <v>53</v>
      </c>
      <c r="D52" s="229" t="s">
        <v>355</v>
      </c>
      <c r="E52" s="227" t="s">
        <v>352</v>
      </c>
      <c r="F52" s="228" t="s">
        <v>353</v>
      </c>
      <c r="G52" s="227" t="s">
        <v>348</v>
      </c>
    </row>
    <row r="53" spans="1:7" x14ac:dyDescent="0.25">
      <c r="A53" s="227">
        <f t="shared" si="0"/>
        <v>0</v>
      </c>
      <c r="B53" s="227" t="s">
        <v>2</v>
      </c>
      <c r="C53" s="228" t="s">
        <v>53</v>
      </c>
      <c r="D53" s="229" t="s">
        <v>356</v>
      </c>
      <c r="E53" s="227" t="s">
        <v>352</v>
      </c>
      <c r="F53" s="228" t="s">
        <v>353</v>
      </c>
      <c r="G53" s="227" t="s">
        <v>348</v>
      </c>
    </row>
    <row r="54" spans="1:7" x14ac:dyDescent="0.25">
      <c r="A54" s="227">
        <f t="shared" si="0"/>
        <v>0</v>
      </c>
      <c r="B54" s="227" t="s">
        <v>2</v>
      </c>
      <c r="C54" s="228" t="s">
        <v>53</v>
      </c>
      <c r="D54" s="229" t="s">
        <v>357</v>
      </c>
      <c r="E54" s="227" t="s">
        <v>352</v>
      </c>
      <c r="F54" s="228" t="s">
        <v>353</v>
      </c>
      <c r="G54" s="227" t="s">
        <v>348</v>
      </c>
    </row>
    <row r="55" spans="1:7" x14ac:dyDescent="0.25">
      <c r="A55" s="227">
        <f t="shared" si="0"/>
        <v>0</v>
      </c>
      <c r="B55" s="227" t="s">
        <v>2</v>
      </c>
      <c r="C55" s="228" t="s">
        <v>53</v>
      </c>
      <c r="D55" s="229" t="s">
        <v>358</v>
      </c>
      <c r="E55" s="227" t="s">
        <v>352</v>
      </c>
      <c r="F55" s="228" t="s">
        <v>353</v>
      </c>
      <c r="G55" s="227" t="s">
        <v>348</v>
      </c>
    </row>
    <row r="56" spans="1:7" x14ac:dyDescent="0.25">
      <c r="A56" s="227">
        <f t="shared" si="0"/>
        <v>0</v>
      </c>
      <c r="B56" s="227" t="s">
        <v>2</v>
      </c>
      <c r="C56" s="228" t="s">
        <v>53</v>
      </c>
      <c r="D56" s="229" t="s">
        <v>359</v>
      </c>
      <c r="E56" s="227" t="s">
        <v>360</v>
      </c>
      <c r="F56" s="228" t="s">
        <v>361</v>
      </c>
      <c r="G56" s="227" t="s">
        <v>222</v>
      </c>
    </row>
    <row r="57" spans="1:7" x14ac:dyDescent="0.25">
      <c r="A57" s="227">
        <f t="shared" si="0"/>
        <v>0</v>
      </c>
      <c r="B57" s="227" t="s">
        <v>2</v>
      </c>
      <c r="C57" s="228" t="s">
        <v>53</v>
      </c>
      <c r="D57" s="229" t="s">
        <v>362</v>
      </c>
      <c r="E57" s="227" t="s">
        <v>360</v>
      </c>
      <c r="F57" s="228" t="s">
        <v>361</v>
      </c>
      <c r="G57" s="227" t="s">
        <v>222</v>
      </c>
    </row>
    <row r="58" spans="1:7" x14ac:dyDescent="0.25">
      <c r="A58" s="227">
        <f t="shared" si="0"/>
        <v>0</v>
      </c>
      <c r="B58" s="227" t="s">
        <v>2</v>
      </c>
      <c r="C58" s="228" t="s">
        <v>53</v>
      </c>
      <c r="D58" s="229" t="s">
        <v>363</v>
      </c>
      <c r="E58" s="227"/>
      <c r="F58" s="228" t="s">
        <v>361</v>
      </c>
      <c r="G58" s="227" t="s">
        <v>222</v>
      </c>
    </row>
    <row r="59" spans="1:7" x14ac:dyDescent="0.25">
      <c r="A59" s="227">
        <f t="shared" si="0"/>
        <v>0</v>
      </c>
      <c r="B59" s="227" t="s">
        <v>2</v>
      </c>
      <c r="C59" s="228" t="s">
        <v>53</v>
      </c>
      <c r="D59" s="229" t="s">
        <v>364</v>
      </c>
      <c r="E59" s="227" t="s">
        <v>360</v>
      </c>
      <c r="F59" s="228" t="s">
        <v>361</v>
      </c>
      <c r="G59" s="227" t="s">
        <v>222</v>
      </c>
    </row>
    <row r="60" spans="1:7" x14ac:dyDescent="0.25">
      <c r="A60" s="227">
        <f t="shared" si="0"/>
        <v>0</v>
      </c>
      <c r="B60" s="227" t="s">
        <v>2</v>
      </c>
      <c r="C60" s="228" t="s">
        <v>53</v>
      </c>
      <c r="D60" s="229" t="s">
        <v>365</v>
      </c>
      <c r="E60" s="227"/>
      <c r="F60" s="228" t="s">
        <v>366</v>
      </c>
      <c r="G60" s="227" t="s">
        <v>367</v>
      </c>
    </row>
    <row r="61" spans="1:7" x14ac:dyDescent="0.25">
      <c r="A61" s="227">
        <f t="shared" si="0"/>
        <v>0</v>
      </c>
      <c r="B61" s="227" t="s">
        <v>2</v>
      </c>
      <c r="C61" s="228" t="s">
        <v>53</v>
      </c>
      <c r="D61" s="229" t="s">
        <v>368</v>
      </c>
      <c r="E61" s="227"/>
      <c r="F61" s="228" t="s">
        <v>366</v>
      </c>
      <c r="G61" s="227" t="s">
        <v>367</v>
      </c>
    </row>
    <row r="62" spans="1:7" x14ac:dyDescent="0.25">
      <c r="A62" s="227">
        <f t="shared" si="0"/>
        <v>0</v>
      </c>
      <c r="B62" s="227" t="s">
        <v>2</v>
      </c>
      <c r="C62" s="228" t="s">
        <v>53</v>
      </c>
      <c r="D62" s="229" t="s">
        <v>369</v>
      </c>
      <c r="E62" s="227" t="s">
        <v>370</v>
      </c>
      <c r="F62" s="228" t="s">
        <v>371</v>
      </c>
      <c r="G62" s="227" t="s">
        <v>222</v>
      </c>
    </row>
    <row r="63" spans="1:7" x14ac:dyDescent="0.25">
      <c r="A63" s="227">
        <f t="shared" si="0"/>
        <v>0</v>
      </c>
      <c r="B63" s="227" t="s">
        <v>2</v>
      </c>
      <c r="C63" s="228" t="s">
        <v>53</v>
      </c>
      <c r="D63" s="229" t="s">
        <v>372</v>
      </c>
      <c r="E63" s="227" t="s">
        <v>370</v>
      </c>
      <c r="F63" s="228" t="s">
        <v>371</v>
      </c>
      <c r="G63" s="227" t="s">
        <v>222</v>
      </c>
    </row>
    <row r="64" spans="1:7" x14ac:dyDescent="0.25">
      <c r="A64" s="227">
        <f t="shared" si="0"/>
        <v>0</v>
      </c>
      <c r="B64" s="227" t="s">
        <v>2</v>
      </c>
      <c r="C64" s="228" t="s">
        <v>53</v>
      </c>
      <c r="D64" s="229" t="s">
        <v>373</v>
      </c>
      <c r="E64" s="227" t="s">
        <v>370</v>
      </c>
      <c r="F64" s="228" t="s">
        <v>374</v>
      </c>
      <c r="G64" s="227" t="s">
        <v>375</v>
      </c>
    </row>
    <row r="65" spans="1:7" x14ac:dyDescent="0.25">
      <c r="A65" s="227">
        <f t="shared" si="0"/>
        <v>0</v>
      </c>
      <c r="B65" s="227" t="s">
        <v>2</v>
      </c>
      <c r="C65" s="228" t="s">
        <v>53</v>
      </c>
      <c r="D65" s="229" t="s">
        <v>376</v>
      </c>
      <c r="E65" s="227" t="s">
        <v>370</v>
      </c>
      <c r="F65" s="228" t="s">
        <v>371</v>
      </c>
      <c r="G65" s="227" t="s">
        <v>222</v>
      </c>
    </row>
    <row r="66" spans="1:7" x14ac:dyDescent="0.25">
      <c r="A66" s="227">
        <f t="shared" ref="A66:A129" si="1">IF(J66="SI",IF(C66&lt;&gt;C65,1,A65+1),IF(C66&lt;&gt;C65,0,A65))</f>
        <v>0</v>
      </c>
      <c r="B66" s="227" t="s">
        <v>2</v>
      </c>
      <c r="C66" s="228" t="s">
        <v>53</v>
      </c>
      <c r="D66" s="229" t="s">
        <v>377</v>
      </c>
      <c r="E66" s="227" t="s">
        <v>370</v>
      </c>
      <c r="F66" s="228" t="s">
        <v>371</v>
      </c>
      <c r="G66" s="227" t="s">
        <v>222</v>
      </c>
    </row>
    <row r="67" spans="1:7" x14ac:dyDescent="0.25">
      <c r="A67" s="227">
        <f t="shared" si="1"/>
        <v>0</v>
      </c>
      <c r="B67" s="227" t="s">
        <v>2</v>
      </c>
      <c r="C67" s="228" t="s">
        <v>53</v>
      </c>
      <c r="D67" s="229" t="s">
        <v>378</v>
      </c>
      <c r="E67" s="227" t="s">
        <v>370</v>
      </c>
      <c r="F67" s="228" t="s">
        <v>379</v>
      </c>
      <c r="G67" s="227" t="s">
        <v>222</v>
      </c>
    </row>
    <row r="68" spans="1:7" x14ac:dyDescent="0.25">
      <c r="A68" s="227">
        <f t="shared" si="1"/>
        <v>0</v>
      </c>
      <c r="B68" s="227" t="s">
        <v>2</v>
      </c>
      <c r="C68" s="228" t="s">
        <v>53</v>
      </c>
      <c r="D68" s="229" t="s">
        <v>380</v>
      </c>
      <c r="E68" s="227" t="s">
        <v>370</v>
      </c>
      <c r="F68" s="228" t="s">
        <v>379</v>
      </c>
      <c r="G68" s="227" t="s">
        <v>222</v>
      </c>
    </row>
    <row r="69" spans="1:7" x14ac:dyDescent="0.25">
      <c r="A69" s="227">
        <f t="shared" si="1"/>
        <v>0</v>
      </c>
      <c r="B69" s="227" t="s">
        <v>2</v>
      </c>
      <c r="C69" s="228" t="s">
        <v>53</v>
      </c>
      <c r="D69" s="229" t="s">
        <v>381</v>
      </c>
      <c r="E69" s="227" t="s">
        <v>370</v>
      </c>
      <c r="F69" s="228" t="s">
        <v>379</v>
      </c>
      <c r="G69" s="227" t="s">
        <v>222</v>
      </c>
    </row>
    <row r="70" spans="1:7" x14ac:dyDescent="0.25">
      <c r="A70" s="227">
        <f t="shared" si="1"/>
        <v>0</v>
      </c>
      <c r="B70" s="227" t="s">
        <v>2</v>
      </c>
      <c r="C70" s="228" t="s">
        <v>53</v>
      </c>
      <c r="D70" s="229" t="s">
        <v>382</v>
      </c>
      <c r="E70" s="227" t="s">
        <v>383</v>
      </c>
      <c r="F70" s="228" t="s">
        <v>379</v>
      </c>
      <c r="G70" s="227" t="s">
        <v>222</v>
      </c>
    </row>
    <row r="71" spans="1:7" x14ac:dyDescent="0.25">
      <c r="A71" s="227">
        <f t="shared" si="1"/>
        <v>0</v>
      </c>
      <c r="B71" s="227" t="s">
        <v>2</v>
      </c>
      <c r="C71" s="228" t="s">
        <v>53</v>
      </c>
      <c r="D71" s="229" t="s">
        <v>384</v>
      </c>
      <c r="E71" s="227"/>
      <c r="F71" s="228" t="s">
        <v>385</v>
      </c>
      <c r="G71" s="227" t="s">
        <v>367</v>
      </c>
    </row>
    <row r="72" spans="1:7" x14ac:dyDescent="0.25">
      <c r="A72" s="227">
        <f t="shared" si="1"/>
        <v>0</v>
      </c>
      <c r="B72" s="227" t="s">
        <v>2</v>
      </c>
      <c r="C72" s="228" t="s">
        <v>53</v>
      </c>
      <c r="D72" s="229" t="s">
        <v>386</v>
      </c>
      <c r="E72" s="227"/>
      <c r="F72" s="228" t="s">
        <v>385</v>
      </c>
      <c r="G72" s="227" t="s">
        <v>367</v>
      </c>
    </row>
    <row r="73" spans="1:7" x14ac:dyDescent="0.25">
      <c r="A73" s="227">
        <f t="shared" si="1"/>
        <v>0</v>
      </c>
      <c r="B73" s="227" t="s">
        <v>2</v>
      </c>
      <c r="C73" s="228" t="s">
        <v>53</v>
      </c>
      <c r="D73" s="229" t="s">
        <v>387</v>
      </c>
      <c r="E73" s="227" t="s">
        <v>388</v>
      </c>
      <c r="F73" s="228" t="s">
        <v>385</v>
      </c>
      <c r="G73" s="227" t="s">
        <v>367</v>
      </c>
    </row>
    <row r="74" spans="1:7" x14ac:dyDescent="0.25">
      <c r="A74" s="227">
        <f t="shared" si="1"/>
        <v>0</v>
      </c>
      <c r="B74" s="227" t="s">
        <v>2</v>
      </c>
      <c r="C74" s="228" t="s">
        <v>53</v>
      </c>
      <c r="D74" s="229" t="s">
        <v>389</v>
      </c>
      <c r="E74" s="227"/>
      <c r="F74" s="228" t="s">
        <v>390</v>
      </c>
      <c r="G74" s="227" t="s">
        <v>391</v>
      </c>
    </row>
    <row r="75" spans="1:7" x14ac:dyDescent="0.25">
      <c r="A75" s="227">
        <f t="shared" si="1"/>
        <v>0</v>
      </c>
      <c r="B75" s="227" t="s">
        <v>2</v>
      </c>
      <c r="C75" s="228" t="s">
        <v>53</v>
      </c>
      <c r="D75" s="229" t="s">
        <v>392</v>
      </c>
      <c r="E75" s="227"/>
      <c r="F75" s="228" t="s">
        <v>390</v>
      </c>
      <c r="G75" s="227" t="s">
        <v>367</v>
      </c>
    </row>
    <row r="76" spans="1:7" x14ac:dyDescent="0.25">
      <c r="A76" s="227">
        <f t="shared" si="1"/>
        <v>0</v>
      </c>
      <c r="B76" s="227" t="s">
        <v>2</v>
      </c>
      <c r="C76" s="228" t="s">
        <v>53</v>
      </c>
      <c r="D76" s="229" t="s">
        <v>393</v>
      </c>
      <c r="E76" s="227" t="s">
        <v>360</v>
      </c>
      <c r="F76" s="228" t="s">
        <v>394</v>
      </c>
      <c r="G76" s="227" t="s">
        <v>222</v>
      </c>
    </row>
    <row r="77" spans="1:7" x14ac:dyDescent="0.25">
      <c r="A77" s="227">
        <f t="shared" si="1"/>
        <v>0</v>
      </c>
      <c r="B77" s="227" t="s">
        <v>2</v>
      </c>
      <c r="C77" s="228" t="s">
        <v>53</v>
      </c>
      <c r="D77" s="229" t="s">
        <v>395</v>
      </c>
      <c r="E77" s="227" t="s">
        <v>360</v>
      </c>
      <c r="F77" s="228" t="s">
        <v>394</v>
      </c>
      <c r="G77" s="227" t="s">
        <v>222</v>
      </c>
    </row>
    <row r="78" spans="1:7" x14ac:dyDescent="0.25">
      <c r="A78" s="227">
        <f t="shared" si="1"/>
        <v>0</v>
      </c>
      <c r="B78" s="227" t="s">
        <v>2</v>
      </c>
      <c r="C78" s="228" t="s">
        <v>53</v>
      </c>
      <c r="D78" s="229" t="s">
        <v>396</v>
      </c>
      <c r="E78" s="227" t="s">
        <v>397</v>
      </c>
      <c r="F78" s="228" t="s">
        <v>390</v>
      </c>
      <c r="G78" s="227" t="s">
        <v>391</v>
      </c>
    </row>
    <row r="79" spans="1:7" x14ac:dyDescent="0.25">
      <c r="A79" s="227">
        <f t="shared" si="1"/>
        <v>0</v>
      </c>
      <c r="B79" s="227" t="s">
        <v>2</v>
      </c>
      <c r="C79" s="228" t="s">
        <v>53</v>
      </c>
      <c r="D79" s="229" t="s">
        <v>398</v>
      </c>
      <c r="E79" s="227" t="s">
        <v>397</v>
      </c>
      <c r="F79" s="228" t="s">
        <v>390</v>
      </c>
      <c r="G79" s="227" t="s">
        <v>367</v>
      </c>
    </row>
    <row r="80" spans="1:7" x14ac:dyDescent="0.25">
      <c r="A80" s="227">
        <f t="shared" si="1"/>
        <v>0</v>
      </c>
      <c r="B80" s="227" t="s">
        <v>2</v>
      </c>
      <c r="C80" s="228" t="s">
        <v>53</v>
      </c>
      <c r="D80" s="229" t="s">
        <v>399</v>
      </c>
      <c r="E80" s="227" t="s">
        <v>370</v>
      </c>
      <c r="F80" s="228" t="s">
        <v>400</v>
      </c>
      <c r="G80" s="227" t="s">
        <v>222</v>
      </c>
    </row>
    <row r="81" spans="1:7" x14ac:dyDescent="0.25">
      <c r="A81" s="227">
        <f t="shared" si="1"/>
        <v>0</v>
      </c>
      <c r="B81" s="227" t="s">
        <v>2</v>
      </c>
      <c r="C81" s="228" t="s">
        <v>53</v>
      </c>
      <c r="D81" s="229" t="s">
        <v>401</v>
      </c>
      <c r="E81" s="227"/>
      <c r="F81" s="228" t="s">
        <v>402</v>
      </c>
      <c r="G81" s="227" t="s">
        <v>222</v>
      </c>
    </row>
    <row r="82" spans="1:7" x14ac:dyDescent="0.25">
      <c r="A82" s="227">
        <f t="shared" si="1"/>
        <v>0</v>
      </c>
      <c r="B82" s="227" t="s">
        <v>2</v>
      </c>
      <c r="C82" s="228" t="s">
        <v>53</v>
      </c>
      <c r="D82" s="229" t="s">
        <v>403</v>
      </c>
      <c r="E82" s="227" t="s">
        <v>360</v>
      </c>
      <c r="F82" s="228" t="s">
        <v>402</v>
      </c>
      <c r="G82" s="227" t="s">
        <v>222</v>
      </c>
    </row>
    <row r="83" spans="1:7" x14ac:dyDescent="0.25">
      <c r="A83" s="227">
        <f t="shared" si="1"/>
        <v>0</v>
      </c>
      <c r="B83" s="227" t="s">
        <v>2</v>
      </c>
      <c r="C83" s="228" t="s">
        <v>53</v>
      </c>
      <c r="D83" s="229" t="s">
        <v>404</v>
      </c>
      <c r="E83" s="227"/>
      <c r="F83" s="228" t="s">
        <v>402</v>
      </c>
      <c r="G83" s="227" t="s">
        <v>222</v>
      </c>
    </row>
    <row r="84" spans="1:7" x14ac:dyDescent="0.25">
      <c r="A84" s="227">
        <f t="shared" si="1"/>
        <v>0</v>
      </c>
      <c r="B84" s="227" t="s">
        <v>2</v>
      </c>
      <c r="C84" s="228" t="s">
        <v>53</v>
      </c>
      <c r="D84" s="229" t="s">
        <v>405</v>
      </c>
      <c r="E84" s="227" t="s">
        <v>360</v>
      </c>
      <c r="F84" s="228" t="s">
        <v>402</v>
      </c>
      <c r="G84" s="227" t="s">
        <v>222</v>
      </c>
    </row>
    <row r="85" spans="1:7" x14ac:dyDescent="0.25">
      <c r="A85" s="227">
        <f t="shared" si="1"/>
        <v>0</v>
      </c>
      <c r="B85" s="227" t="s">
        <v>2</v>
      </c>
      <c r="C85" s="228" t="s">
        <v>53</v>
      </c>
      <c r="D85" s="229" t="s">
        <v>406</v>
      </c>
      <c r="E85" s="227" t="s">
        <v>370</v>
      </c>
      <c r="F85" s="228" t="s">
        <v>402</v>
      </c>
      <c r="G85" s="227" t="s">
        <v>222</v>
      </c>
    </row>
    <row r="86" spans="1:7" x14ac:dyDescent="0.25">
      <c r="A86" s="227">
        <f t="shared" si="1"/>
        <v>0</v>
      </c>
      <c r="B86" s="227" t="s">
        <v>2</v>
      </c>
      <c r="C86" s="228" t="s">
        <v>53</v>
      </c>
      <c r="D86" s="229" t="s">
        <v>407</v>
      </c>
      <c r="E86" s="227" t="s">
        <v>360</v>
      </c>
      <c r="F86" s="228" t="s">
        <v>402</v>
      </c>
      <c r="G86" s="227" t="s">
        <v>222</v>
      </c>
    </row>
    <row r="87" spans="1:7" x14ac:dyDescent="0.25">
      <c r="A87" s="227">
        <f t="shared" si="1"/>
        <v>0</v>
      </c>
      <c r="B87" s="227" t="s">
        <v>2</v>
      </c>
      <c r="C87" s="228" t="s">
        <v>53</v>
      </c>
      <c r="D87" s="229" t="s">
        <v>408</v>
      </c>
      <c r="E87" s="227" t="s">
        <v>370</v>
      </c>
      <c r="F87" s="228" t="s">
        <v>402</v>
      </c>
      <c r="G87" s="227" t="s">
        <v>222</v>
      </c>
    </row>
    <row r="88" spans="1:7" x14ac:dyDescent="0.25">
      <c r="A88" s="227">
        <f t="shared" si="1"/>
        <v>0</v>
      </c>
      <c r="B88" s="227" t="s">
        <v>2</v>
      </c>
      <c r="C88" s="228" t="s">
        <v>53</v>
      </c>
      <c r="D88" s="229" t="s">
        <v>409</v>
      </c>
      <c r="E88" s="227" t="s">
        <v>370</v>
      </c>
      <c r="F88" s="228" t="s">
        <v>402</v>
      </c>
      <c r="G88" s="227" t="s">
        <v>222</v>
      </c>
    </row>
    <row r="89" spans="1:7" x14ac:dyDescent="0.25">
      <c r="A89" s="227">
        <f t="shared" si="1"/>
        <v>0</v>
      </c>
      <c r="B89" s="227" t="s">
        <v>2</v>
      </c>
      <c r="C89" s="228" t="s">
        <v>53</v>
      </c>
      <c r="D89" s="229" t="s">
        <v>410</v>
      </c>
      <c r="E89" s="227" t="s">
        <v>397</v>
      </c>
      <c r="F89" s="228" t="s">
        <v>411</v>
      </c>
      <c r="G89" s="227" t="s">
        <v>367</v>
      </c>
    </row>
    <row r="90" spans="1:7" x14ac:dyDescent="0.25">
      <c r="A90" s="227">
        <f t="shared" si="1"/>
        <v>0</v>
      </c>
      <c r="B90" s="227" t="s">
        <v>2</v>
      </c>
      <c r="C90" s="228" t="s">
        <v>53</v>
      </c>
      <c r="D90" s="229" t="s">
        <v>412</v>
      </c>
      <c r="E90" s="227" t="s">
        <v>370</v>
      </c>
      <c r="F90" s="228" t="s">
        <v>394</v>
      </c>
      <c r="G90" s="227" t="s">
        <v>222</v>
      </c>
    </row>
    <row r="91" spans="1:7" x14ac:dyDescent="0.25">
      <c r="A91" s="227">
        <f t="shared" si="1"/>
        <v>0</v>
      </c>
      <c r="B91" s="227" t="s">
        <v>2</v>
      </c>
      <c r="C91" s="228" t="s">
        <v>53</v>
      </c>
      <c r="D91" s="229" t="s">
        <v>413</v>
      </c>
      <c r="E91" s="227" t="s">
        <v>360</v>
      </c>
      <c r="F91" s="228" t="s">
        <v>394</v>
      </c>
      <c r="G91" s="227" t="s">
        <v>222</v>
      </c>
    </row>
    <row r="92" spans="1:7" x14ac:dyDescent="0.25">
      <c r="A92" s="227">
        <f t="shared" si="1"/>
        <v>0</v>
      </c>
      <c r="B92" s="227" t="s">
        <v>2</v>
      </c>
      <c r="C92" s="228" t="s">
        <v>53</v>
      </c>
      <c r="D92" s="229" t="s">
        <v>414</v>
      </c>
      <c r="E92" s="227"/>
      <c r="F92" s="228" t="s">
        <v>415</v>
      </c>
      <c r="G92" s="227" t="s">
        <v>391</v>
      </c>
    </row>
    <row r="93" spans="1:7" x14ac:dyDescent="0.25">
      <c r="A93" s="227">
        <f t="shared" si="1"/>
        <v>0</v>
      </c>
      <c r="B93" s="227" t="s">
        <v>2</v>
      </c>
      <c r="C93" s="228" t="s">
        <v>53</v>
      </c>
      <c r="D93" s="229" t="s">
        <v>416</v>
      </c>
      <c r="E93" s="227"/>
      <c r="F93" s="228" t="s">
        <v>415</v>
      </c>
      <c r="G93" s="227" t="s">
        <v>391</v>
      </c>
    </row>
    <row r="94" spans="1:7" x14ac:dyDescent="0.25">
      <c r="A94" s="227">
        <f t="shared" si="1"/>
        <v>0</v>
      </c>
      <c r="B94" s="227" t="s">
        <v>2</v>
      </c>
      <c r="C94" s="228" t="s">
        <v>53</v>
      </c>
      <c r="D94" s="229" t="s">
        <v>417</v>
      </c>
      <c r="E94" s="227" t="s">
        <v>346</v>
      </c>
      <c r="F94" s="228" t="s">
        <v>394</v>
      </c>
      <c r="G94" s="227" t="s">
        <v>222</v>
      </c>
    </row>
    <row r="95" spans="1:7" x14ac:dyDescent="0.25">
      <c r="A95" s="227">
        <f t="shared" si="1"/>
        <v>0</v>
      </c>
      <c r="B95" s="227" t="s">
        <v>2</v>
      </c>
      <c r="C95" s="228" t="s">
        <v>53</v>
      </c>
      <c r="D95" s="229" t="s">
        <v>418</v>
      </c>
      <c r="E95" s="227" t="s">
        <v>346</v>
      </c>
      <c r="F95" s="228" t="s">
        <v>394</v>
      </c>
      <c r="G95" s="227" t="s">
        <v>222</v>
      </c>
    </row>
    <row r="96" spans="1:7" x14ac:dyDescent="0.25">
      <c r="A96" s="227">
        <f t="shared" si="1"/>
        <v>0</v>
      </c>
      <c r="B96" s="227" t="s">
        <v>2</v>
      </c>
      <c r="C96" s="228" t="s">
        <v>53</v>
      </c>
      <c r="D96" s="229" t="s">
        <v>419</v>
      </c>
      <c r="E96" s="227" t="s">
        <v>420</v>
      </c>
      <c r="F96" s="228" t="s">
        <v>415</v>
      </c>
      <c r="G96" s="227" t="s">
        <v>391</v>
      </c>
    </row>
    <row r="97" spans="1:7" x14ac:dyDescent="0.25">
      <c r="A97" s="227">
        <f t="shared" si="1"/>
        <v>0</v>
      </c>
      <c r="B97" s="227" t="s">
        <v>2</v>
      </c>
      <c r="C97" s="228" t="s">
        <v>53</v>
      </c>
      <c r="D97" s="229" t="s">
        <v>421</v>
      </c>
      <c r="E97" s="227" t="s">
        <v>346</v>
      </c>
      <c r="F97" s="228" t="s">
        <v>390</v>
      </c>
      <c r="G97" s="227" t="s">
        <v>391</v>
      </c>
    </row>
    <row r="98" spans="1:7" x14ac:dyDescent="0.25">
      <c r="A98" s="227">
        <f t="shared" si="1"/>
        <v>0</v>
      </c>
      <c r="B98" s="227" t="s">
        <v>2</v>
      </c>
      <c r="C98" s="228" t="s">
        <v>53</v>
      </c>
      <c r="D98" s="229" t="s">
        <v>422</v>
      </c>
      <c r="E98" s="227" t="s">
        <v>370</v>
      </c>
      <c r="F98" s="228" t="s">
        <v>423</v>
      </c>
      <c r="G98" s="227" t="s">
        <v>367</v>
      </c>
    </row>
    <row r="99" spans="1:7" x14ac:dyDescent="0.25">
      <c r="A99" s="227">
        <f t="shared" si="1"/>
        <v>0</v>
      </c>
      <c r="B99" s="227" t="s">
        <v>2</v>
      </c>
      <c r="C99" s="228" t="s">
        <v>53</v>
      </c>
      <c r="D99" s="229" t="s">
        <v>424</v>
      </c>
      <c r="E99" s="227" t="s">
        <v>370</v>
      </c>
      <c r="F99" s="228" t="s">
        <v>415</v>
      </c>
      <c r="G99" s="227" t="s">
        <v>391</v>
      </c>
    </row>
    <row r="100" spans="1:7" x14ac:dyDescent="0.25">
      <c r="A100" s="227">
        <f t="shared" si="1"/>
        <v>0</v>
      </c>
      <c r="B100" s="227" t="s">
        <v>2</v>
      </c>
      <c r="C100" s="228" t="s">
        <v>53</v>
      </c>
      <c r="D100" s="229" t="s">
        <v>425</v>
      </c>
      <c r="E100" s="227" t="s">
        <v>370</v>
      </c>
      <c r="F100" s="228" t="s">
        <v>390</v>
      </c>
      <c r="G100" s="227" t="s">
        <v>391</v>
      </c>
    </row>
    <row r="101" spans="1:7" x14ac:dyDescent="0.25">
      <c r="A101" s="227">
        <f t="shared" si="1"/>
        <v>0</v>
      </c>
      <c r="B101" s="227" t="s">
        <v>2</v>
      </c>
      <c r="C101" s="228" t="s">
        <v>53</v>
      </c>
      <c r="D101" s="229" t="s">
        <v>426</v>
      </c>
      <c r="E101" s="227" t="s">
        <v>370</v>
      </c>
      <c r="F101" s="228" t="s">
        <v>427</v>
      </c>
      <c r="G101" s="227" t="s">
        <v>222</v>
      </c>
    </row>
    <row r="102" spans="1:7" x14ac:dyDescent="0.25">
      <c r="A102" s="227">
        <f t="shared" si="1"/>
        <v>0</v>
      </c>
      <c r="B102" s="227" t="s">
        <v>2</v>
      </c>
      <c r="C102" s="228" t="s">
        <v>53</v>
      </c>
      <c r="D102" s="229" t="s">
        <v>428</v>
      </c>
      <c r="E102" s="227"/>
      <c r="F102" s="228" t="s">
        <v>429</v>
      </c>
      <c r="G102" s="227" t="s">
        <v>391</v>
      </c>
    </row>
    <row r="103" spans="1:7" x14ac:dyDescent="0.25">
      <c r="A103" s="227">
        <f t="shared" si="1"/>
        <v>0</v>
      </c>
      <c r="B103" s="227" t="s">
        <v>2</v>
      </c>
      <c r="C103" s="228" t="s">
        <v>53</v>
      </c>
      <c r="D103" s="229" t="s">
        <v>430</v>
      </c>
      <c r="E103" s="227" t="s">
        <v>370</v>
      </c>
      <c r="F103" s="228" t="s">
        <v>429</v>
      </c>
      <c r="G103" s="227" t="s">
        <v>222</v>
      </c>
    </row>
    <row r="104" spans="1:7" x14ac:dyDescent="0.25">
      <c r="A104" s="227">
        <f t="shared" si="1"/>
        <v>0</v>
      </c>
      <c r="B104" s="227" t="s">
        <v>2</v>
      </c>
      <c r="C104" s="228" t="s">
        <v>53</v>
      </c>
      <c r="D104" s="229" t="s">
        <v>431</v>
      </c>
      <c r="E104" s="227"/>
      <c r="F104" s="228" t="s">
        <v>432</v>
      </c>
      <c r="G104" s="227" t="s">
        <v>391</v>
      </c>
    </row>
    <row r="105" spans="1:7" x14ac:dyDescent="0.25">
      <c r="A105" s="227">
        <f t="shared" si="1"/>
        <v>0</v>
      </c>
      <c r="B105" s="227" t="s">
        <v>2</v>
      </c>
      <c r="C105" s="228" t="s">
        <v>53</v>
      </c>
      <c r="D105" s="229" t="s">
        <v>433</v>
      </c>
      <c r="E105" s="227"/>
      <c r="F105" s="228" t="s">
        <v>432</v>
      </c>
      <c r="G105" s="227" t="s">
        <v>222</v>
      </c>
    </row>
    <row r="106" spans="1:7" x14ac:dyDescent="0.25">
      <c r="A106" s="227">
        <f t="shared" si="1"/>
        <v>0</v>
      </c>
      <c r="B106" s="227" t="s">
        <v>2</v>
      </c>
      <c r="C106" s="228" t="s">
        <v>53</v>
      </c>
      <c r="D106" s="229" t="s">
        <v>434</v>
      </c>
      <c r="E106" s="227" t="s">
        <v>370</v>
      </c>
      <c r="F106" s="228" t="s">
        <v>435</v>
      </c>
      <c r="G106" s="227" t="s">
        <v>222</v>
      </c>
    </row>
    <row r="107" spans="1:7" x14ac:dyDescent="0.25">
      <c r="A107" s="227">
        <f t="shared" si="1"/>
        <v>0</v>
      </c>
      <c r="B107" s="227" t="s">
        <v>2</v>
      </c>
      <c r="C107" s="228" t="s">
        <v>53</v>
      </c>
      <c r="D107" s="229" t="s">
        <v>436</v>
      </c>
      <c r="E107" s="227" t="s">
        <v>370</v>
      </c>
      <c r="F107" s="228" t="s">
        <v>435</v>
      </c>
      <c r="G107" s="227" t="s">
        <v>222</v>
      </c>
    </row>
    <row r="108" spans="1:7" x14ac:dyDescent="0.25">
      <c r="A108" s="227">
        <f t="shared" si="1"/>
        <v>0</v>
      </c>
      <c r="B108" s="227" t="s">
        <v>2</v>
      </c>
      <c r="C108" s="228" t="s">
        <v>53</v>
      </c>
      <c r="D108" s="229" t="s">
        <v>437</v>
      </c>
      <c r="E108" s="227" t="s">
        <v>370</v>
      </c>
      <c r="F108" s="228" t="s">
        <v>438</v>
      </c>
      <c r="G108" s="227" t="s">
        <v>222</v>
      </c>
    </row>
    <row r="109" spans="1:7" x14ac:dyDescent="0.25">
      <c r="A109" s="227">
        <f t="shared" si="1"/>
        <v>0</v>
      </c>
      <c r="B109" s="227" t="s">
        <v>2</v>
      </c>
      <c r="C109" s="228" t="s">
        <v>53</v>
      </c>
      <c r="D109" s="229" t="s">
        <v>439</v>
      </c>
      <c r="E109" s="227" t="s">
        <v>370</v>
      </c>
      <c r="F109" s="228" t="s">
        <v>438</v>
      </c>
      <c r="G109" s="227" t="s">
        <v>222</v>
      </c>
    </row>
    <row r="110" spans="1:7" x14ac:dyDescent="0.25">
      <c r="A110" s="227">
        <f t="shared" si="1"/>
        <v>0</v>
      </c>
      <c r="B110" s="227" t="s">
        <v>2</v>
      </c>
      <c r="C110" s="228" t="s">
        <v>53</v>
      </c>
      <c r="D110" s="229" t="s">
        <v>440</v>
      </c>
      <c r="E110" s="227" t="s">
        <v>370</v>
      </c>
      <c r="F110" s="228" t="s">
        <v>438</v>
      </c>
      <c r="G110" s="227" t="s">
        <v>222</v>
      </c>
    </row>
    <row r="111" spans="1:7" x14ac:dyDescent="0.25">
      <c r="A111" s="227">
        <f t="shared" si="1"/>
        <v>0</v>
      </c>
      <c r="B111" s="227" t="s">
        <v>2</v>
      </c>
      <c r="C111" s="228" t="s">
        <v>53</v>
      </c>
      <c r="D111" s="229" t="s">
        <v>441</v>
      </c>
      <c r="E111" s="227" t="s">
        <v>370</v>
      </c>
      <c r="F111" s="228" t="s">
        <v>438</v>
      </c>
      <c r="G111" s="227" t="s">
        <v>222</v>
      </c>
    </row>
    <row r="112" spans="1:7" x14ac:dyDescent="0.25">
      <c r="A112" s="227">
        <f t="shared" si="1"/>
        <v>0</v>
      </c>
      <c r="B112" s="227" t="s">
        <v>2</v>
      </c>
      <c r="C112" s="228" t="s">
        <v>53</v>
      </c>
      <c r="D112" s="229" t="s">
        <v>442</v>
      </c>
      <c r="E112" s="227" t="s">
        <v>370</v>
      </c>
      <c r="F112" s="228" t="s">
        <v>438</v>
      </c>
      <c r="G112" s="227" t="s">
        <v>222</v>
      </c>
    </row>
    <row r="113" spans="1:7" x14ac:dyDescent="0.25">
      <c r="A113" s="227">
        <f t="shared" si="1"/>
        <v>0</v>
      </c>
      <c r="B113" s="227" t="s">
        <v>2</v>
      </c>
      <c r="C113" s="228" t="s">
        <v>53</v>
      </c>
      <c r="D113" s="229" t="s">
        <v>443</v>
      </c>
      <c r="E113" s="227" t="s">
        <v>444</v>
      </c>
      <c r="F113" s="228" t="s">
        <v>445</v>
      </c>
      <c r="G113" s="227" t="s">
        <v>367</v>
      </c>
    </row>
    <row r="114" spans="1:7" x14ac:dyDescent="0.25">
      <c r="A114" s="227">
        <f t="shared" si="1"/>
        <v>0</v>
      </c>
      <c r="B114" s="227" t="s">
        <v>2</v>
      </c>
      <c r="C114" s="228" t="s">
        <v>53</v>
      </c>
      <c r="D114" s="229" t="s">
        <v>446</v>
      </c>
      <c r="E114" s="227" t="s">
        <v>444</v>
      </c>
      <c r="F114" s="228" t="s">
        <v>445</v>
      </c>
      <c r="G114" s="227" t="s">
        <v>367</v>
      </c>
    </row>
    <row r="115" spans="1:7" x14ac:dyDescent="0.25">
      <c r="A115" s="227">
        <f t="shared" si="1"/>
        <v>0</v>
      </c>
      <c r="B115" s="227" t="s">
        <v>2</v>
      </c>
      <c r="C115" s="228" t="s">
        <v>53</v>
      </c>
      <c r="D115" s="229" t="s">
        <v>447</v>
      </c>
      <c r="E115" s="227" t="s">
        <v>444</v>
      </c>
      <c r="F115" s="228" t="s">
        <v>445</v>
      </c>
      <c r="G115" s="227" t="s">
        <v>367</v>
      </c>
    </row>
    <row r="116" spans="1:7" x14ac:dyDescent="0.25">
      <c r="A116" s="227">
        <f t="shared" si="1"/>
        <v>0</v>
      </c>
      <c r="B116" s="227" t="s">
        <v>2</v>
      </c>
      <c r="C116" s="228" t="s">
        <v>53</v>
      </c>
      <c r="D116" s="229" t="s">
        <v>448</v>
      </c>
      <c r="E116" s="227" t="s">
        <v>449</v>
      </c>
      <c r="F116" s="228" t="s">
        <v>445</v>
      </c>
      <c r="G116" s="227" t="s">
        <v>367</v>
      </c>
    </row>
    <row r="117" spans="1:7" x14ac:dyDescent="0.25">
      <c r="A117" s="227">
        <f t="shared" si="1"/>
        <v>0</v>
      </c>
      <c r="B117" s="227" t="s">
        <v>2</v>
      </c>
      <c r="C117" s="228" t="s">
        <v>53</v>
      </c>
      <c r="D117" s="229" t="s">
        <v>450</v>
      </c>
      <c r="E117" s="227" t="s">
        <v>370</v>
      </c>
      <c r="F117" s="228" t="s">
        <v>445</v>
      </c>
      <c r="G117" s="227" t="s">
        <v>367</v>
      </c>
    </row>
    <row r="118" spans="1:7" x14ac:dyDescent="0.25">
      <c r="A118" s="227">
        <f t="shared" si="1"/>
        <v>0</v>
      </c>
      <c r="B118" s="227" t="s">
        <v>2</v>
      </c>
      <c r="C118" s="228" t="s">
        <v>53</v>
      </c>
      <c r="D118" s="229" t="s">
        <v>451</v>
      </c>
      <c r="E118" s="227" t="s">
        <v>370</v>
      </c>
      <c r="F118" s="228" t="s">
        <v>445</v>
      </c>
      <c r="G118" s="227" t="s">
        <v>367</v>
      </c>
    </row>
    <row r="119" spans="1:7" x14ac:dyDescent="0.25">
      <c r="A119" s="227">
        <f t="shared" si="1"/>
        <v>0</v>
      </c>
      <c r="B119" s="227" t="s">
        <v>2</v>
      </c>
      <c r="C119" s="228" t="s">
        <v>53</v>
      </c>
      <c r="D119" s="229" t="s">
        <v>452</v>
      </c>
      <c r="E119" s="227" t="s">
        <v>444</v>
      </c>
      <c r="F119" s="228" t="s">
        <v>453</v>
      </c>
      <c r="G119" s="227" t="s">
        <v>367</v>
      </c>
    </row>
    <row r="120" spans="1:7" x14ac:dyDescent="0.25">
      <c r="A120" s="227">
        <f t="shared" si="1"/>
        <v>0</v>
      </c>
      <c r="B120" s="227" t="s">
        <v>2</v>
      </c>
      <c r="C120" s="228" t="s">
        <v>53</v>
      </c>
      <c r="D120" s="229" t="s">
        <v>454</v>
      </c>
      <c r="E120" s="227" t="s">
        <v>370</v>
      </c>
      <c r="F120" s="228" t="s">
        <v>438</v>
      </c>
      <c r="G120" s="227" t="s">
        <v>222</v>
      </c>
    </row>
    <row r="121" spans="1:7" x14ac:dyDescent="0.25">
      <c r="A121" s="227">
        <f t="shared" si="1"/>
        <v>0</v>
      </c>
      <c r="B121" s="227" t="s">
        <v>2</v>
      </c>
      <c r="C121" s="228" t="s">
        <v>53</v>
      </c>
      <c r="D121" s="229" t="s">
        <v>455</v>
      </c>
      <c r="E121" s="227" t="s">
        <v>370</v>
      </c>
      <c r="F121" s="228" t="s">
        <v>438</v>
      </c>
      <c r="G121" s="227" t="s">
        <v>222</v>
      </c>
    </row>
    <row r="122" spans="1:7" x14ac:dyDescent="0.25">
      <c r="A122" s="227">
        <f t="shared" si="1"/>
        <v>0</v>
      </c>
      <c r="B122" s="227" t="s">
        <v>2</v>
      </c>
      <c r="C122" s="228" t="s">
        <v>53</v>
      </c>
      <c r="D122" s="229" t="s">
        <v>456</v>
      </c>
      <c r="E122" s="227" t="s">
        <v>370</v>
      </c>
      <c r="F122" s="228" t="s">
        <v>445</v>
      </c>
      <c r="G122" s="227" t="s">
        <v>367</v>
      </c>
    </row>
    <row r="123" spans="1:7" x14ac:dyDescent="0.25">
      <c r="A123" s="227">
        <f t="shared" si="1"/>
        <v>0</v>
      </c>
      <c r="B123" s="227" t="s">
        <v>2</v>
      </c>
      <c r="C123" s="228" t="s">
        <v>53</v>
      </c>
      <c r="D123" s="229" t="s">
        <v>457</v>
      </c>
      <c r="E123" s="227" t="s">
        <v>370</v>
      </c>
      <c r="F123" s="228" t="s">
        <v>445</v>
      </c>
      <c r="G123" s="227" t="s">
        <v>367</v>
      </c>
    </row>
    <row r="124" spans="1:7" x14ac:dyDescent="0.25">
      <c r="A124" s="227">
        <f t="shared" si="1"/>
        <v>0</v>
      </c>
      <c r="B124" s="227" t="s">
        <v>2</v>
      </c>
      <c r="C124" s="228" t="s">
        <v>53</v>
      </c>
      <c r="D124" s="229" t="s">
        <v>458</v>
      </c>
      <c r="E124" s="227" t="s">
        <v>370</v>
      </c>
      <c r="F124" s="228" t="s">
        <v>445</v>
      </c>
      <c r="G124" s="227" t="s">
        <v>367</v>
      </c>
    </row>
    <row r="125" spans="1:7" x14ac:dyDescent="0.25">
      <c r="A125" s="227">
        <f t="shared" si="1"/>
        <v>0</v>
      </c>
      <c r="B125" s="227" t="s">
        <v>2</v>
      </c>
      <c r="C125" s="228" t="s">
        <v>53</v>
      </c>
      <c r="D125" s="229" t="s">
        <v>459</v>
      </c>
      <c r="E125" s="227" t="s">
        <v>370</v>
      </c>
      <c r="F125" s="228" t="s">
        <v>445</v>
      </c>
      <c r="G125" s="227" t="s">
        <v>367</v>
      </c>
    </row>
    <row r="126" spans="1:7" x14ac:dyDescent="0.25">
      <c r="A126" s="227">
        <f t="shared" si="1"/>
        <v>0</v>
      </c>
      <c r="B126" s="227" t="s">
        <v>2</v>
      </c>
      <c r="C126" s="228" t="s">
        <v>53</v>
      </c>
      <c r="D126" s="229" t="s">
        <v>460</v>
      </c>
      <c r="E126" s="227" t="s">
        <v>370</v>
      </c>
      <c r="F126" s="228" t="s">
        <v>445</v>
      </c>
      <c r="G126" s="227" t="s">
        <v>367</v>
      </c>
    </row>
    <row r="127" spans="1:7" x14ac:dyDescent="0.25">
      <c r="A127" s="227">
        <f t="shared" si="1"/>
        <v>0</v>
      </c>
      <c r="B127" s="227" t="s">
        <v>2</v>
      </c>
      <c r="C127" s="228" t="s">
        <v>53</v>
      </c>
      <c r="D127" s="229" t="s">
        <v>461</v>
      </c>
      <c r="E127" s="227" t="s">
        <v>370</v>
      </c>
      <c r="F127" s="228" t="s">
        <v>445</v>
      </c>
      <c r="G127" s="227" t="s">
        <v>367</v>
      </c>
    </row>
    <row r="128" spans="1:7" x14ac:dyDescent="0.25">
      <c r="A128" s="227">
        <f t="shared" si="1"/>
        <v>0</v>
      </c>
      <c r="B128" s="227" t="s">
        <v>2</v>
      </c>
      <c r="C128" s="228" t="s">
        <v>53</v>
      </c>
      <c r="D128" s="229" t="s">
        <v>462</v>
      </c>
      <c r="E128" s="227" t="s">
        <v>370</v>
      </c>
      <c r="F128" s="228" t="s">
        <v>445</v>
      </c>
      <c r="G128" s="227" t="s">
        <v>367</v>
      </c>
    </row>
    <row r="129" spans="1:7" x14ac:dyDescent="0.25">
      <c r="A129" s="227">
        <f t="shared" si="1"/>
        <v>0</v>
      </c>
      <c r="B129" s="227" t="s">
        <v>2</v>
      </c>
      <c r="C129" s="228" t="s">
        <v>53</v>
      </c>
      <c r="D129" s="229" t="s">
        <v>463</v>
      </c>
      <c r="E129" s="227" t="s">
        <v>370</v>
      </c>
      <c r="F129" s="228" t="s">
        <v>445</v>
      </c>
      <c r="G129" s="227" t="s">
        <v>367</v>
      </c>
    </row>
    <row r="130" spans="1:7" x14ac:dyDescent="0.25">
      <c r="A130" s="227">
        <f t="shared" ref="A130:A193" si="2">IF(J130="SI",IF(C130&lt;&gt;C129,1,A129+1),IF(C130&lt;&gt;C129,0,A129))</f>
        <v>0</v>
      </c>
      <c r="B130" s="227" t="s">
        <v>2</v>
      </c>
      <c r="C130" s="228" t="s">
        <v>53</v>
      </c>
      <c r="D130" s="229" t="s">
        <v>464</v>
      </c>
      <c r="E130" s="227"/>
      <c r="F130" s="228" t="s">
        <v>411</v>
      </c>
      <c r="G130" s="227" t="s">
        <v>367</v>
      </c>
    </row>
    <row r="131" spans="1:7" x14ac:dyDescent="0.25">
      <c r="A131" s="227">
        <f t="shared" si="2"/>
        <v>0</v>
      </c>
      <c r="B131" s="227" t="s">
        <v>2</v>
      </c>
      <c r="C131" s="228" t="s">
        <v>53</v>
      </c>
      <c r="D131" s="229" t="s">
        <v>465</v>
      </c>
      <c r="E131" s="227" t="s">
        <v>370</v>
      </c>
      <c r="F131" s="228" t="s">
        <v>445</v>
      </c>
      <c r="G131" s="227" t="s">
        <v>367</v>
      </c>
    </row>
    <row r="132" spans="1:7" x14ac:dyDescent="0.25">
      <c r="A132" s="227">
        <f t="shared" si="2"/>
        <v>0</v>
      </c>
      <c r="B132" s="227" t="s">
        <v>2</v>
      </c>
      <c r="C132" s="228" t="s">
        <v>53</v>
      </c>
      <c r="D132" s="229" t="s">
        <v>466</v>
      </c>
      <c r="E132" s="227" t="s">
        <v>370</v>
      </c>
      <c r="F132" s="228" t="s">
        <v>445</v>
      </c>
      <c r="G132" s="227" t="s">
        <v>367</v>
      </c>
    </row>
    <row r="133" spans="1:7" x14ac:dyDescent="0.25">
      <c r="A133" s="227">
        <f t="shared" si="2"/>
        <v>0</v>
      </c>
      <c r="B133" s="227" t="s">
        <v>2</v>
      </c>
      <c r="C133" s="228" t="s">
        <v>53</v>
      </c>
      <c r="D133" s="229" t="s">
        <v>467</v>
      </c>
      <c r="E133" s="227" t="s">
        <v>370</v>
      </c>
      <c r="F133" s="228" t="s">
        <v>468</v>
      </c>
      <c r="G133" s="227" t="s">
        <v>367</v>
      </c>
    </row>
    <row r="134" spans="1:7" x14ac:dyDescent="0.25">
      <c r="A134" s="227">
        <f t="shared" si="2"/>
        <v>0</v>
      </c>
      <c r="B134" s="227" t="s">
        <v>2</v>
      </c>
      <c r="C134" s="228" t="s">
        <v>53</v>
      </c>
      <c r="D134" s="229" t="s">
        <v>469</v>
      </c>
      <c r="E134" s="227" t="s">
        <v>370</v>
      </c>
      <c r="F134" s="228" t="s">
        <v>470</v>
      </c>
      <c r="G134" s="227" t="s">
        <v>222</v>
      </c>
    </row>
    <row r="135" spans="1:7" x14ac:dyDescent="0.25">
      <c r="A135" s="227">
        <f t="shared" si="2"/>
        <v>0</v>
      </c>
      <c r="B135" s="227" t="s">
        <v>2</v>
      </c>
      <c r="C135" s="228" t="s">
        <v>53</v>
      </c>
      <c r="D135" s="229" t="s">
        <v>471</v>
      </c>
      <c r="E135" s="227" t="s">
        <v>420</v>
      </c>
      <c r="F135" s="228" t="s">
        <v>470</v>
      </c>
      <c r="G135" s="227" t="s">
        <v>222</v>
      </c>
    </row>
    <row r="136" spans="1:7" x14ac:dyDescent="0.25">
      <c r="A136" s="227">
        <f t="shared" si="2"/>
        <v>0</v>
      </c>
      <c r="B136" s="227" t="s">
        <v>2</v>
      </c>
      <c r="C136" s="228" t="s">
        <v>53</v>
      </c>
      <c r="D136" s="229" t="s">
        <v>472</v>
      </c>
      <c r="E136" s="227" t="s">
        <v>370</v>
      </c>
      <c r="F136" s="228" t="s">
        <v>470</v>
      </c>
      <c r="G136" s="227" t="s">
        <v>222</v>
      </c>
    </row>
    <row r="137" spans="1:7" x14ac:dyDescent="0.25">
      <c r="A137" s="227">
        <f t="shared" si="2"/>
        <v>0</v>
      </c>
      <c r="B137" s="227" t="s">
        <v>2</v>
      </c>
      <c r="C137" s="228" t="s">
        <v>53</v>
      </c>
      <c r="D137" s="229" t="s">
        <v>473</v>
      </c>
      <c r="E137" s="227" t="s">
        <v>370</v>
      </c>
      <c r="F137" s="228" t="s">
        <v>470</v>
      </c>
      <c r="G137" s="227" t="s">
        <v>222</v>
      </c>
    </row>
    <row r="138" spans="1:7" x14ac:dyDescent="0.25">
      <c r="A138" s="227">
        <f t="shared" si="2"/>
        <v>0</v>
      </c>
      <c r="B138" s="227" t="s">
        <v>2</v>
      </c>
      <c r="C138" s="228" t="s">
        <v>53</v>
      </c>
      <c r="D138" s="229" t="s">
        <v>474</v>
      </c>
      <c r="E138" s="227" t="s">
        <v>370</v>
      </c>
      <c r="F138" s="228" t="s">
        <v>470</v>
      </c>
      <c r="G138" s="227" t="s">
        <v>222</v>
      </c>
    </row>
    <row r="139" spans="1:7" x14ac:dyDescent="0.25">
      <c r="A139" s="227">
        <f t="shared" si="2"/>
        <v>0</v>
      </c>
      <c r="B139" s="227" t="s">
        <v>2</v>
      </c>
      <c r="C139" s="228" t="s">
        <v>53</v>
      </c>
      <c r="D139" s="229" t="s">
        <v>475</v>
      </c>
      <c r="E139" s="227" t="s">
        <v>370</v>
      </c>
      <c r="F139" s="228" t="s">
        <v>470</v>
      </c>
      <c r="G139" s="227" t="s">
        <v>222</v>
      </c>
    </row>
    <row r="140" spans="1:7" x14ac:dyDescent="0.25">
      <c r="A140" s="227">
        <f t="shared" si="2"/>
        <v>0</v>
      </c>
      <c r="B140" s="227" t="s">
        <v>2</v>
      </c>
      <c r="C140" s="228" t="s">
        <v>53</v>
      </c>
      <c r="D140" s="229" t="s">
        <v>476</v>
      </c>
      <c r="E140" s="227" t="s">
        <v>370</v>
      </c>
      <c r="F140" s="228" t="s">
        <v>477</v>
      </c>
      <c r="G140" s="227" t="s">
        <v>367</v>
      </c>
    </row>
    <row r="141" spans="1:7" x14ac:dyDescent="0.25">
      <c r="A141" s="227">
        <f t="shared" si="2"/>
        <v>0</v>
      </c>
      <c r="B141" s="227" t="s">
        <v>2</v>
      </c>
      <c r="C141" s="228" t="s">
        <v>53</v>
      </c>
      <c r="D141" s="229" t="s">
        <v>478</v>
      </c>
      <c r="E141" s="227"/>
      <c r="F141" s="228" t="s">
        <v>470</v>
      </c>
      <c r="G141" s="227" t="s">
        <v>222</v>
      </c>
    </row>
    <row r="142" spans="1:7" x14ac:dyDescent="0.25">
      <c r="A142" s="227">
        <f t="shared" si="2"/>
        <v>0</v>
      </c>
      <c r="B142" s="227" t="s">
        <v>2</v>
      </c>
      <c r="C142" s="228" t="s">
        <v>53</v>
      </c>
      <c r="D142" s="229" t="s">
        <v>479</v>
      </c>
      <c r="E142" s="227" t="s">
        <v>370</v>
      </c>
      <c r="F142" s="228" t="s">
        <v>470</v>
      </c>
      <c r="G142" s="227" t="s">
        <v>222</v>
      </c>
    </row>
    <row r="143" spans="1:7" x14ac:dyDescent="0.25">
      <c r="A143" s="227">
        <f t="shared" si="2"/>
        <v>0</v>
      </c>
      <c r="B143" s="227" t="s">
        <v>2</v>
      </c>
      <c r="C143" s="228" t="s">
        <v>53</v>
      </c>
      <c r="D143" s="229" t="s">
        <v>480</v>
      </c>
      <c r="E143" s="227" t="s">
        <v>346</v>
      </c>
      <c r="F143" s="228" t="s">
        <v>470</v>
      </c>
      <c r="G143" s="227" t="s">
        <v>222</v>
      </c>
    </row>
    <row r="144" spans="1:7" x14ac:dyDescent="0.25">
      <c r="A144" s="227">
        <f t="shared" si="2"/>
        <v>0</v>
      </c>
      <c r="B144" s="227" t="s">
        <v>2</v>
      </c>
      <c r="C144" s="228" t="s">
        <v>53</v>
      </c>
      <c r="D144" s="229" t="s">
        <v>481</v>
      </c>
      <c r="E144" s="227" t="s">
        <v>370</v>
      </c>
      <c r="F144" s="228" t="s">
        <v>470</v>
      </c>
      <c r="G144" s="227" t="s">
        <v>222</v>
      </c>
    </row>
    <row r="145" spans="1:7" x14ac:dyDescent="0.25">
      <c r="A145" s="227">
        <f t="shared" si="2"/>
        <v>0</v>
      </c>
      <c r="B145" s="227" t="s">
        <v>2</v>
      </c>
      <c r="C145" s="228" t="s">
        <v>53</v>
      </c>
      <c r="D145" s="229" t="s">
        <v>482</v>
      </c>
      <c r="E145" s="227" t="s">
        <v>370</v>
      </c>
      <c r="F145" s="228" t="s">
        <v>470</v>
      </c>
      <c r="G145" s="227" t="s">
        <v>222</v>
      </c>
    </row>
    <row r="146" spans="1:7" x14ac:dyDescent="0.25">
      <c r="A146" s="227">
        <f t="shared" si="2"/>
        <v>0</v>
      </c>
      <c r="B146" s="227" t="s">
        <v>2</v>
      </c>
      <c r="C146" s="228" t="s">
        <v>53</v>
      </c>
      <c r="D146" s="229" t="s">
        <v>483</v>
      </c>
      <c r="E146" s="227" t="s">
        <v>346</v>
      </c>
      <c r="F146" s="228" t="s">
        <v>470</v>
      </c>
      <c r="G146" s="227" t="s">
        <v>222</v>
      </c>
    </row>
    <row r="147" spans="1:7" x14ac:dyDescent="0.25">
      <c r="A147" s="227">
        <f t="shared" si="2"/>
        <v>0</v>
      </c>
      <c r="B147" s="227" t="s">
        <v>2</v>
      </c>
      <c r="C147" s="228" t="s">
        <v>53</v>
      </c>
      <c r="D147" s="229" t="s">
        <v>484</v>
      </c>
      <c r="E147" s="227" t="s">
        <v>370</v>
      </c>
      <c r="F147" s="228" t="s">
        <v>470</v>
      </c>
      <c r="G147" s="227" t="s">
        <v>222</v>
      </c>
    </row>
    <row r="148" spans="1:7" x14ac:dyDescent="0.25">
      <c r="A148" s="227">
        <f t="shared" si="2"/>
        <v>0</v>
      </c>
      <c r="B148" s="227" t="s">
        <v>2</v>
      </c>
      <c r="C148" s="228" t="s">
        <v>53</v>
      </c>
      <c r="D148" s="229" t="s">
        <v>485</v>
      </c>
      <c r="E148" s="227" t="s">
        <v>370</v>
      </c>
      <c r="F148" s="228" t="s">
        <v>470</v>
      </c>
      <c r="G148" s="227" t="s">
        <v>222</v>
      </c>
    </row>
    <row r="149" spans="1:7" x14ac:dyDescent="0.25">
      <c r="A149" s="227">
        <f t="shared" si="2"/>
        <v>0</v>
      </c>
      <c r="B149" s="227" t="s">
        <v>2</v>
      </c>
      <c r="C149" s="228" t="s">
        <v>53</v>
      </c>
      <c r="D149" s="229" t="s">
        <v>486</v>
      </c>
      <c r="E149" s="227" t="s">
        <v>370</v>
      </c>
      <c r="F149" s="228" t="s">
        <v>470</v>
      </c>
      <c r="G149" s="227" t="s">
        <v>222</v>
      </c>
    </row>
    <row r="150" spans="1:7" x14ac:dyDescent="0.25">
      <c r="A150" s="227">
        <f t="shared" si="2"/>
        <v>0</v>
      </c>
      <c r="B150" s="227" t="s">
        <v>2</v>
      </c>
      <c r="C150" s="228" t="s">
        <v>53</v>
      </c>
      <c r="D150" s="229" t="s">
        <v>487</v>
      </c>
      <c r="E150" s="227" t="s">
        <v>370</v>
      </c>
      <c r="F150" s="228" t="s">
        <v>470</v>
      </c>
      <c r="G150" s="227" t="s">
        <v>222</v>
      </c>
    </row>
    <row r="151" spans="1:7" x14ac:dyDescent="0.25">
      <c r="A151" s="227">
        <f t="shared" si="2"/>
        <v>0</v>
      </c>
      <c r="B151" s="227" t="s">
        <v>2</v>
      </c>
      <c r="C151" s="228" t="s">
        <v>53</v>
      </c>
      <c r="D151" s="229" t="s">
        <v>488</v>
      </c>
      <c r="E151" s="227" t="s">
        <v>370</v>
      </c>
      <c r="F151" s="228" t="s">
        <v>477</v>
      </c>
      <c r="G151" s="227" t="s">
        <v>367</v>
      </c>
    </row>
    <row r="152" spans="1:7" x14ac:dyDescent="0.25">
      <c r="A152" s="227">
        <f t="shared" si="2"/>
        <v>0</v>
      </c>
      <c r="B152" s="227" t="s">
        <v>2</v>
      </c>
      <c r="C152" s="228" t="s">
        <v>53</v>
      </c>
      <c r="D152" s="229" t="s">
        <v>489</v>
      </c>
      <c r="E152" s="227" t="s">
        <v>370</v>
      </c>
      <c r="F152" s="228" t="s">
        <v>390</v>
      </c>
      <c r="G152" s="227" t="s">
        <v>367</v>
      </c>
    </row>
    <row r="153" spans="1:7" x14ac:dyDescent="0.25">
      <c r="A153" s="227">
        <f t="shared" si="2"/>
        <v>0</v>
      </c>
      <c r="B153" s="227" t="s">
        <v>2</v>
      </c>
      <c r="C153" s="228" t="s">
        <v>53</v>
      </c>
      <c r="D153" s="229" t="s">
        <v>490</v>
      </c>
      <c r="E153" s="227"/>
      <c r="F153" s="228" t="s">
        <v>491</v>
      </c>
      <c r="G153" s="227" t="s">
        <v>367</v>
      </c>
    </row>
    <row r="154" spans="1:7" x14ac:dyDescent="0.25">
      <c r="A154" s="227">
        <f t="shared" si="2"/>
        <v>0</v>
      </c>
      <c r="B154" s="227" t="s">
        <v>2</v>
      </c>
      <c r="C154" s="228" t="s">
        <v>53</v>
      </c>
      <c r="D154" s="229" t="s">
        <v>492</v>
      </c>
      <c r="E154" s="227"/>
      <c r="F154" s="228" t="s">
        <v>491</v>
      </c>
      <c r="G154" s="227" t="s">
        <v>367</v>
      </c>
    </row>
    <row r="155" spans="1:7" x14ac:dyDescent="0.25">
      <c r="A155" s="227">
        <f t="shared" si="2"/>
        <v>0</v>
      </c>
      <c r="B155" s="227" t="s">
        <v>2</v>
      </c>
      <c r="C155" s="228" t="s">
        <v>53</v>
      </c>
      <c r="D155" s="229" t="s">
        <v>493</v>
      </c>
      <c r="E155" s="227"/>
      <c r="F155" s="228" t="s">
        <v>491</v>
      </c>
      <c r="G155" s="227" t="s">
        <v>367</v>
      </c>
    </row>
    <row r="156" spans="1:7" x14ac:dyDescent="0.25">
      <c r="A156" s="227">
        <f t="shared" si="2"/>
        <v>0</v>
      </c>
      <c r="B156" s="227" t="s">
        <v>2</v>
      </c>
      <c r="C156" s="228" t="s">
        <v>53</v>
      </c>
      <c r="D156" s="229" t="s">
        <v>494</v>
      </c>
      <c r="E156" s="227"/>
      <c r="F156" s="228" t="s">
        <v>491</v>
      </c>
      <c r="G156" s="227" t="s">
        <v>367</v>
      </c>
    </row>
    <row r="157" spans="1:7" x14ac:dyDescent="0.25">
      <c r="A157" s="227">
        <f t="shared" si="2"/>
        <v>0</v>
      </c>
      <c r="B157" s="227" t="s">
        <v>2</v>
      </c>
      <c r="C157" s="228" t="s">
        <v>53</v>
      </c>
      <c r="D157" s="229" t="s">
        <v>495</v>
      </c>
      <c r="E157" s="227"/>
      <c r="F157" s="228" t="s">
        <v>491</v>
      </c>
      <c r="G157" s="227" t="s">
        <v>367</v>
      </c>
    </row>
    <row r="158" spans="1:7" x14ac:dyDescent="0.25">
      <c r="A158" s="227">
        <f t="shared" si="2"/>
        <v>0</v>
      </c>
      <c r="B158" s="227" t="s">
        <v>2</v>
      </c>
      <c r="C158" s="228" t="s">
        <v>53</v>
      </c>
      <c r="D158" s="229" t="s">
        <v>496</v>
      </c>
      <c r="E158" s="227"/>
      <c r="F158" s="228" t="s">
        <v>491</v>
      </c>
      <c r="G158" s="227" t="s">
        <v>367</v>
      </c>
    </row>
    <row r="159" spans="1:7" x14ac:dyDescent="0.25">
      <c r="A159" s="227">
        <f t="shared" si="2"/>
        <v>0</v>
      </c>
      <c r="B159" s="227" t="s">
        <v>2</v>
      </c>
      <c r="C159" s="228" t="s">
        <v>53</v>
      </c>
      <c r="D159" s="229" t="s">
        <v>497</v>
      </c>
      <c r="E159" s="227"/>
      <c r="F159" s="228" t="s">
        <v>491</v>
      </c>
      <c r="G159" s="227" t="s">
        <v>367</v>
      </c>
    </row>
    <row r="160" spans="1:7" x14ac:dyDescent="0.25">
      <c r="A160" s="227">
        <f t="shared" si="2"/>
        <v>0</v>
      </c>
      <c r="B160" s="227" t="s">
        <v>2</v>
      </c>
      <c r="C160" s="228" t="s">
        <v>53</v>
      </c>
      <c r="D160" s="229" t="s">
        <v>498</v>
      </c>
      <c r="E160" s="227" t="s">
        <v>397</v>
      </c>
      <c r="F160" s="228" t="s">
        <v>499</v>
      </c>
      <c r="G160" s="227" t="s">
        <v>367</v>
      </c>
    </row>
    <row r="161" spans="1:7" x14ac:dyDescent="0.25">
      <c r="A161" s="227">
        <f t="shared" si="2"/>
        <v>0</v>
      </c>
      <c r="B161" s="227" t="s">
        <v>2</v>
      </c>
      <c r="C161" s="228" t="s">
        <v>53</v>
      </c>
      <c r="D161" s="229" t="s">
        <v>500</v>
      </c>
      <c r="E161" s="227" t="s">
        <v>352</v>
      </c>
      <c r="F161" s="228" t="s">
        <v>501</v>
      </c>
      <c r="G161" s="227" t="s">
        <v>367</v>
      </c>
    </row>
    <row r="162" spans="1:7" x14ac:dyDescent="0.25">
      <c r="A162" s="227">
        <f t="shared" si="2"/>
        <v>0</v>
      </c>
      <c r="B162" s="227" t="s">
        <v>2</v>
      </c>
      <c r="C162" s="228" t="s">
        <v>53</v>
      </c>
      <c r="D162" s="229" t="s">
        <v>502</v>
      </c>
      <c r="E162" s="227" t="s">
        <v>370</v>
      </c>
      <c r="F162" s="228" t="s">
        <v>503</v>
      </c>
      <c r="G162" s="227" t="s">
        <v>222</v>
      </c>
    </row>
    <row r="163" spans="1:7" x14ac:dyDescent="0.25">
      <c r="A163" s="227">
        <f t="shared" si="2"/>
        <v>0</v>
      </c>
      <c r="B163" s="227" t="s">
        <v>2</v>
      </c>
      <c r="C163" s="228" t="s">
        <v>53</v>
      </c>
      <c r="D163" s="229" t="s">
        <v>504</v>
      </c>
      <c r="E163" s="227"/>
      <c r="F163" s="228" t="s">
        <v>491</v>
      </c>
      <c r="G163" s="227" t="s">
        <v>367</v>
      </c>
    </row>
    <row r="164" spans="1:7" x14ac:dyDescent="0.25">
      <c r="A164" s="227">
        <f t="shared" si="2"/>
        <v>0</v>
      </c>
      <c r="B164" s="227" t="s">
        <v>2</v>
      </c>
      <c r="C164" s="228" t="s">
        <v>53</v>
      </c>
      <c r="D164" s="229" t="s">
        <v>505</v>
      </c>
      <c r="E164" s="227"/>
      <c r="F164" s="228" t="s">
        <v>506</v>
      </c>
      <c r="G164" s="227" t="s">
        <v>367</v>
      </c>
    </row>
    <row r="165" spans="1:7" x14ac:dyDescent="0.25">
      <c r="A165" s="227">
        <f t="shared" si="2"/>
        <v>0</v>
      </c>
      <c r="B165" s="227" t="s">
        <v>2</v>
      </c>
      <c r="C165" s="228" t="s">
        <v>53</v>
      </c>
      <c r="D165" s="229" t="s">
        <v>507</v>
      </c>
      <c r="E165" s="227"/>
      <c r="F165" s="228" t="s">
        <v>506</v>
      </c>
      <c r="G165" s="227" t="s">
        <v>367</v>
      </c>
    </row>
    <row r="166" spans="1:7" x14ac:dyDescent="0.25">
      <c r="A166" s="227">
        <f t="shared" si="2"/>
        <v>0</v>
      </c>
      <c r="B166" s="227" t="s">
        <v>2</v>
      </c>
      <c r="C166" s="228" t="s">
        <v>53</v>
      </c>
      <c r="D166" s="229" t="s">
        <v>508</v>
      </c>
      <c r="E166" s="227" t="s">
        <v>370</v>
      </c>
      <c r="F166" s="228" t="s">
        <v>509</v>
      </c>
      <c r="G166" s="227" t="s">
        <v>222</v>
      </c>
    </row>
    <row r="167" spans="1:7" x14ac:dyDescent="0.25">
      <c r="A167" s="227">
        <f t="shared" si="2"/>
        <v>0</v>
      </c>
      <c r="B167" s="227" t="s">
        <v>2</v>
      </c>
      <c r="C167" s="228" t="s">
        <v>53</v>
      </c>
      <c r="D167" s="229" t="s">
        <v>510</v>
      </c>
      <c r="E167" s="227"/>
      <c r="F167" s="228" t="s">
        <v>506</v>
      </c>
      <c r="G167" s="227" t="s">
        <v>367</v>
      </c>
    </row>
    <row r="168" spans="1:7" x14ac:dyDescent="0.25">
      <c r="A168" s="227">
        <f t="shared" si="2"/>
        <v>0</v>
      </c>
      <c r="B168" s="227" t="s">
        <v>2</v>
      </c>
      <c r="C168" s="228" t="s">
        <v>53</v>
      </c>
      <c r="D168" s="229" t="s">
        <v>511</v>
      </c>
      <c r="E168" s="227"/>
      <c r="F168" s="228" t="s">
        <v>506</v>
      </c>
      <c r="G168" s="227" t="s">
        <v>367</v>
      </c>
    </row>
    <row r="169" spans="1:7" x14ac:dyDescent="0.25">
      <c r="A169" s="227">
        <f t="shared" si="2"/>
        <v>0</v>
      </c>
      <c r="B169" s="227" t="s">
        <v>2</v>
      </c>
      <c r="C169" s="228" t="s">
        <v>53</v>
      </c>
      <c r="D169" s="229" t="s">
        <v>512</v>
      </c>
      <c r="E169" s="227"/>
      <c r="F169" s="228" t="s">
        <v>506</v>
      </c>
      <c r="G169" s="227" t="s">
        <v>367</v>
      </c>
    </row>
    <row r="170" spans="1:7" x14ac:dyDescent="0.25">
      <c r="A170" s="227">
        <f t="shared" si="2"/>
        <v>0</v>
      </c>
      <c r="B170" s="227" t="s">
        <v>2</v>
      </c>
      <c r="C170" s="228" t="s">
        <v>53</v>
      </c>
      <c r="D170" s="229" t="s">
        <v>513</v>
      </c>
      <c r="E170" s="227" t="s">
        <v>360</v>
      </c>
      <c r="F170" s="228" t="s">
        <v>514</v>
      </c>
      <c r="G170" s="227" t="s">
        <v>367</v>
      </c>
    </row>
    <row r="171" spans="1:7" x14ac:dyDescent="0.25">
      <c r="A171" s="227">
        <f t="shared" si="2"/>
        <v>0</v>
      </c>
      <c r="B171" s="227" t="s">
        <v>2</v>
      </c>
      <c r="C171" s="228" t="s">
        <v>53</v>
      </c>
      <c r="D171" s="229" t="s">
        <v>515</v>
      </c>
      <c r="E171" s="227" t="s">
        <v>346</v>
      </c>
      <c r="F171" s="228" t="s">
        <v>516</v>
      </c>
      <c r="G171" s="227" t="s">
        <v>222</v>
      </c>
    </row>
    <row r="172" spans="1:7" x14ac:dyDescent="0.25">
      <c r="A172" s="227">
        <f t="shared" si="2"/>
        <v>0</v>
      </c>
      <c r="B172" s="227" t="s">
        <v>2</v>
      </c>
      <c r="C172" s="228" t="s">
        <v>53</v>
      </c>
      <c r="D172" s="229" t="s">
        <v>517</v>
      </c>
      <c r="E172" s="227" t="s">
        <v>346</v>
      </c>
      <c r="F172" s="228" t="s">
        <v>516</v>
      </c>
      <c r="G172" s="227" t="s">
        <v>222</v>
      </c>
    </row>
    <row r="173" spans="1:7" x14ac:dyDescent="0.25">
      <c r="A173" s="227">
        <f t="shared" si="2"/>
        <v>0</v>
      </c>
      <c r="B173" s="227" t="s">
        <v>2</v>
      </c>
      <c r="C173" s="228" t="s">
        <v>53</v>
      </c>
      <c r="D173" s="229" t="s">
        <v>518</v>
      </c>
      <c r="E173" s="227" t="s">
        <v>346</v>
      </c>
      <c r="F173" s="228" t="s">
        <v>516</v>
      </c>
      <c r="G173" s="227" t="s">
        <v>222</v>
      </c>
    </row>
    <row r="174" spans="1:7" x14ac:dyDescent="0.25">
      <c r="A174" s="227">
        <f t="shared" si="2"/>
        <v>0</v>
      </c>
      <c r="B174" s="227" t="s">
        <v>2</v>
      </c>
      <c r="C174" s="228" t="s">
        <v>53</v>
      </c>
      <c r="D174" s="229" t="s">
        <v>519</v>
      </c>
      <c r="E174" s="227" t="s">
        <v>346</v>
      </c>
      <c r="F174" s="228" t="s">
        <v>516</v>
      </c>
      <c r="G174" s="227" t="s">
        <v>222</v>
      </c>
    </row>
    <row r="175" spans="1:7" x14ac:dyDescent="0.25">
      <c r="A175" s="227">
        <f t="shared" si="2"/>
        <v>0</v>
      </c>
      <c r="B175" s="227" t="s">
        <v>2</v>
      </c>
      <c r="C175" s="228" t="s">
        <v>53</v>
      </c>
      <c r="D175" s="229" t="s">
        <v>520</v>
      </c>
      <c r="E175" s="227" t="s">
        <v>420</v>
      </c>
      <c r="F175" s="228" t="s">
        <v>521</v>
      </c>
      <c r="G175" s="227" t="s">
        <v>367</v>
      </c>
    </row>
    <row r="176" spans="1:7" x14ac:dyDescent="0.25">
      <c r="A176" s="227">
        <f t="shared" si="2"/>
        <v>0</v>
      </c>
      <c r="B176" s="227" t="s">
        <v>2</v>
      </c>
      <c r="C176" s="228" t="s">
        <v>53</v>
      </c>
      <c r="D176" s="229" t="s">
        <v>522</v>
      </c>
      <c r="E176" s="227"/>
      <c r="F176" s="228" t="s">
        <v>523</v>
      </c>
      <c r="G176" s="227" t="s">
        <v>222</v>
      </c>
    </row>
    <row r="177" spans="1:7" x14ac:dyDescent="0.25">
      <c r="A177" s="227">
        <f t="shared" si="2"/>
        <v>0</v>
      </c>
      <c r="B177" s="227" t="s">
        <v>2</v>
      </c>
      <c r="C177" s="228" t="s">
        <v>53</v>
      </c>
      <c r="D177" s="229" t="s">
        <v>524</v>
      </c>
      <c r="E177" s="227" t="s">
        <v>444</v>
      </c>
      <c r="F177" s="228" t="s">
        <v>453</v>
      </c>
      <c r="G177" s="227" t="s">
        <v>367</v>
      </c>
    </row>
    <row r="178" spans="1:7" x14ac:dyDescent="0.25">
      <c r="A178" s="227">
        <f t="shared" si="2"/>
        <v>0</v>
      </c>
      <c r="B178" s="227" t="s">
        <v>2</v>
      </c>
      <c r="C178" s="228" t="s">
        <v>53</v>
      </c>
      <c r="D178" s="229" t="s">
        <v>525</v>
      </c>
      <c r="E178" s="227" t="s">
        <v>352</v>
      </c>
      <c r="F178" s="228" t="s">
        <v>526</v>
      </c>
      <c r="G178" s="227" t="s">
        <v>222</v>
      </c>
    </row>
    <row r="179" spans="1:7" x14ac:dyDescent="0.25">
      <c r="A179" s="227">
        <f t="shared" si="2"/>
        <v>0</v>
      </c>
      <c r="B179" s="227" t="s">
        <v>2</v>
      </c>
      <c r="C179" s="228" t="s">
        <v>53</v>
      </c>
      <c r="D179" s="229" t="s">
        <v>527</v>
      </c>
      <c r="E179" s="227"/>
      <c r="F179" s="228" t="s">
        <v>506</v>
      </c>
      <c r="G179" s="227" t="s">
        <v>367</v>
      </c>
    </row>
    <row r="180" spans="1:7" x14ac:dyDescent="0.25">
      <c r="A180" s="227">
        <f t="shared" si="2"/>
        <v>0</v>
      </c>
      <c r="B180" s="227" t="s">
        <v>2</v>
      </c>
      <c r="C180" s="228" t="s">
        <v>53</v>
      </c>
      <c r="D180" s="229" t="s">
        <v>528</v>
      </c>
      <c r="E180" s="227"/>
      <c r="F180" s="228" t="s">
        <v>523</v>
      </c>
      <c r="G180" s="227" t="s">
        <v>222</v>
      </c>
    </row>
    <row r="181" spans="1:7" x14ac:dyDescent="0.25">
      <c r="A181" s="227">
        <f t="shared" si="2"/>
        <v>0</v>
      </c>
      <c r="B181" s="227" t="s">
        <v>2</v>
      </c>
      <c r="C181" s="228" t="s">
        <v>53</v>
      </c>
      <c r="D181" s="229" t="s">
        <v>529</v>
      </c>
      <c r="E181" s="227"/>
      <c r="F181" s="228" t="s">
        <v>501</v>
      </c>
      <c r="G181" s="227" t="s">
        <v>367</v>
      </c>
    </row>
    <row r="182" spans="1:7" x14ac:dyDescent="0.25">
      <c r="A182" s="227">
        <f t="shared" si="2"/>
        <v>0</v>
      </c>
      <c r="B182" s="227" t="s">
        <v>2</v>
      </c>
      <c r="C182" s="228" t="s">
        <v>53</v>
      </c>
      <c r="D182" s="229" t="s">
        <v>530</v>
      </c>
      <c r="E182" s="227" t="s">
        <v>420</v>
      </c>
      <c r="F182" s="228" t="s">
        <v>531</v>
      </c>
      <c r="G182" s="227" t="s">
        <v>367</v>
      </c>
    </row>
    <row r="183" spans="1:7" x14ac:dyDescent="0.25">
      <c r="A183" s="227">
        <f t="shared" si="2"/>
        <v>0</v>
      </c>
      <c r="B183" s="227" t="s">
        <v>2</v>
      </c>
      <c r="C183" s="228" t="s">
        <v>53</v>
      </c>
      <c r="D183" s="229" t="s">
        <v>532</v>
      </c>
      <c r="E183" s="227" t="s">
        <v>533</v>
      </c>
      <c r="F183" s="228" t="s">
        <v>531</v>
      </c>
      <c r="G183" s="227" t="s">
        <v>367</v>
      </c>
    </row>
    <row r="184" spans="1:7" x14ac:dyDescent="0.25">
      <c r="A184" s="227">
        <f t="shared" si="2"/>
        <v>0</v>
      </c>
      <c r="B184" s="227" t="s">
        <v>2</v>
      </c>
      <c r="C184" s="228" t="s">
        <v>53</v>
      </c>
      <c r="D184" s="229" t="s">
        <v>534</v>
      </c>
      <c r="E184" s="227" t="s">
        <v>533</v>
      </c>
      <c r="F184" s="228" t="s">
        <v>531</v>
      </c>
      <c r="G184" s="227" t="s">
        <v>367</v>
      </c>
    </row>
    <row r="185" spans="1:7" x14ac:dyDescent="0.25">
      <c r="A185" s="227">
        <f t="shared" si="2"/>
        <v>0</v>
      </c>
      <c r="B185" s="227" t="s">
        <v>2</v>
      </c>
      <c r="C185" s="228" t="s">
        <v>53</v>
      </c>
      <c r="D185" s="229" t="s">
        <v>535</v>
      </c>
      <c r="E185" s="227" t="s">
        <v>346</v>
      </c>
      <c r="F185" s="228" t="s">
        <v>536</v>
      </c>
      <c r="G185" s="227" t="s">
        <v>222</v>
      </c>
    </row>
    <row r="186" spans="1:7" x14ac:dyDescent="0.25">
      <c r="A186" s="227">
        <f t="shared" si="2"/>
        <v>0</v>
      </c>
      <c r="B186" s="227" t="s">
        <v>2</v>
      </c>
      <c r="C186" s="228" t="s">
        <v>53</v>
      </c>
      <c r="D186" s="229" t="s">
        <v>537</v>
      </c>
      <c r="E186" s="227" t="s">
        <v>538</v>
      </c>
      <c r="F186" s="228" t="s">
        <v>523</v>
      </c>
      <c r="G186" s="227" t="s">
        <v>222</v>
      </c>
    </row>
    <row r="187" spans="1:7" x14ac:dyDescent="0.25">
      <c r="A187" s="227">
        <f t="shared" si="2"/>
        <v>0</v>
      </c>
      <c r="B187" s="227" t="s">
        <v>2</v>
      </c>
      <c r="C187" s="228" t="s">
        <v>53</v>
      </c>
      <c r="D187" s="229" t="s">
        <v>539</v>
      </c>
      <c r="E187" s="227" t="s">
        <v>360</v>
      </c>
      <c r="F187" s="228" t="s">
        <v>531</v>
      </c>
      <c r="G187" s="227" t="s">
        <v>391</v>
      </c>
    </row>
    <row r="188" spans="1:7" x14ac:dyDescent="0.25">
      <c r="A188" s="227">
        <f t="shared" si="2"/>
        <v>0</v>
      </c>
      <c r="B188" s="227" t="s">
        <v>2</v>
      </c>
      <c r="C188" s="228" t="s">
        <v>53</v>
      </c>
      <c r="D188" s="229" t="s">
        <v>540</v>
      </c>
      <c r="E188" s="227"/>
      <c r="F188" s="228" t="s">
        <v>523</v>
      </c>
      <c r="G188" s="227" t="s">
        <v>222</v>
      </c>
    </row>
    <row r="189" spans="1:7" x14ac:dyDescent="0.25">
      <c r="A189" s="227">
        <f t="shared" si="2"/>
        <v>0</v>
      </c>
      <c r="B189" s="227" t="s">
        <v>2</v>
      </c>
      <c r="C189" s="228" t="s">
        <v>53</v>
      </c>
      <c r="D189" s="229" t="s">
        <v>541</v>
      </c>
      <c r="E189" s="227" t="s">
        <v>360</v>
      </c>
      <c r="F189" s="228" t="s">
        <v>531</v>
      </c>
      <c r="G189" s="227" t="s">
        <v>391</v>
      </c>
    </row>
    <row r="190" spans="1:7" x14ac:dyDescent="0.25">
      <c r="A190" s="227">
        <f t="shared" si="2"/>
        <v>0</v>
      </c>
      <c r="B190" s="227" t="s">
        <v>2</v>
      </c>
      <c r="C190" s="228" t="s">
        <v>53</v>
      </c>
      <c r="D190" s="229" t="s">
        <v>542</v>
      </c>
      <c r="E190" s="227" t="s">
        <v>420</v>
      </c>
      <c r="F190" s="228" t="s">
        <v>501</v>
      </c>
      <c r="G190" s="227" t="s">
        <v>367</v>
      </c>
    </row>
    <row r="191" spans="1:7" x14ac:dyDescent="0.25">
      <c r="A191" s="227">
        <f t="shared" si="2"/>
        <v>0</v>
      </c>
      <c r="B191" s="227" t="s">
        <v>2</v>
      </c>
      <c r="C191" s="228" t="s">
        <v>53</v>
      </c>
      <c r="D191" s="229" t="s">
        <v>543</v>
      </c>
      <c r="E191" s="227" t="s">
        <v>420</v>
      </c>
      <c r="F191" s="228" t="s">
        <v>411</v>
      </c>
      <c r="G191" s="227" t="s">
        <v>367</v>
      </c>
    </row>
    <row r="192" spans="1:7" x14ac:dyDescent="0.25">
      <c r="A192" s="227">
        <f t="shared" si="2"/>
        <v>0</v>
      </c>
      <c r="B192" s="227" t="s">
        <v>2</v>
      </c>
      <c r="C192" s="228" t="s">
        <v>53</v>
      </c>
      <c r="D192" s="229" t="s">
        <v>544</v>
      </c>
      <c r="E192" s="227" t="s">
        <v>533</v>
      </c>
      <c r="F192" s="228" t="s">
        <v>531</v>
      </c>
      <c r="G192" s="227" t="s">
        <v>367</v>
      </c>
    </row>
    <row r="193" spans="1:7" x14ac:dyDescent="0.25">
      <c r="A193" s="227">
        <f t="shared" si="2"/>
        <v>0</v>
      </c>
      <c r="B193" s="227" t="s">
        <v>2</v>
      </c>
      <c r="C193" s="228" t="s">
        <v>53</v>
      </c>
      <c r="D193" s="229" t="s">
        <v>545</v>
      </c>
      <c r="E193" s="227" t="s">
        <v>444</v>
      </c>
      <c r="F193" s="228" t="s">
        <v>453</v>
      </c>
      <c r="G193" s="227" t="s">
        <v>367</v>
      </c>
    </row>
    <row r="194" spans="1:7" x14ac:dyDescent="0.25">
      <c r="A194" s="227">
        <f t="shared" ref="A194:A257" si="3">IF(J194="SI",IF(C194&lt;&gt;C193,1,A193+1),IF(C194&lt;&gt;C193,0,A193))</f>
        <v>0</v>
      </c>
      <c r="B194" s="227" t="s">
        <v>2</v>
      </c>
      <c r="C194" s="228" t="s">
        <v>53</v>
      </c>
      <c r="D194" s="229" t="s">
        <v>546</v>
      </c>
      <c r="E194" s="227"/>
      <c r="F194" s="228" t="s">
        <v>523</v>
      </c>
      <c r="G194" s="227" t="s">
        <v>222</v>
      </c>
    </row>
    <row r="195" spans="1:7" x14ac:dyDescent="0.25">
      <c r="A195" s="227">
        <f t="shared" si="3"/>
        <v>0</v>
      </c>
      <c r="B195" s="227" t="s">
        <v>2</v>
      </c>
      <c r="C195" s="228" t="s">
        <v>53</v>
      </c>
      <c r="D195" s="229" t="s">
        <v>547</v>
      </c>
      <c r="E195" s="227" t="s">
        <v>533</v>
      </c>
      <c r="F195" s="228" t="s">
        <v>531</v>
      </c>
      <c r="G195" s="227" t="s">
        <v>367</v>
      </c>
    </row>
    <row r="196" spans="1:7" x14ac:dyDescent="0.25">
      <c r="A196" s="227">
        <f t="shared" si="3"/>
        <v>0</v>
      </c>
      <c r="B196" s="227" t="s">
        <v>2</v>
      </c>
      <c r="C196" s="228" t="s">
        <v>53</v>
      </c>
      <c r="D196" s="229" t="s">
        <v>548</v>
      </c>
      <c r="E196" s="227" t="s">
        <v>549</v>
      </c>
      <c r="F196" s="228" t="s">
        <v>506</v>
      </c>
      <c r="G196" s="227" t="s">
        <v>367</v>
      </c>
    </row>
    <row r="197" spans="1:7" x14ac:dyDescent="0.25">
      <c r="A197" s="227">
        <f t="shared" si="3"/>
        <v>0</v>
      </c>
      <c r="B197" s="227" t="s">
        <v>2</v>
      </c>
      <c r="C197" s="228" t="s">
        <v>53</v>
      </c>
      <c r="D197" s="229" t="s">
        <v>550</v>
      </c>
      <c r="E197" s="227" t="s">
        <v>420</v>
      </c>
      <c r="F197" s="228" t="s">
        <v>551</v>
      </c>
      <c r="G197" s="227" t="s">
        <v>222</v>
      </c>
    </row>
    <row r="198" spans="1:7" x14ac:dyDescent="0.25">
      <c r="A198" s="227">
        <f t="shared" si="3"/>
        <v>0</v>
      </c>
      <c r="B198" s="227" t="s">
        <v>2</v>
      </c>
      <c r="C198" s="228" t="s">
        <v>53</v>
      </c>
      <c r="D198" s="229" t="s">
        <v>552</v>
      </c>
      <c r="E198" s="227" t="s">
        <v>420</v>
      </c>
      <c r="F198" s="228" t="s">
        <v>551</v>
      </c>
      <c r="G198" s="227" t="s">
        <v>222</v>
      </c>
    </row>
    <row r="199" spans="1:7" x14ac:dyDescent="0.25">
      <c r="A199" s="227">
        <f t="shared" si="3"/>
        <v>0</v>
      </c>
      <c r="B199" s="227" t="s">
        <v>2</v>
      </c>
      <c r="C199" s="228" t="s">
        <v>53</v>
      </c>
      <c r="D199" s="229" t="s">
        <v>553</v>
      </c>
      <c r="E199" s="227" t="s">
        <v>533</v>
      </c>
      <c r="F199" s="228" t="s">
        <v>531</v>
      </c>
      <c r="G199" s="227" t="s">
        <v>367</v>
      </c>
    </row>
    <row r="200" spans="1:7" x14ac:dyDescent="0.25">
      <c r="A200" s="227">
        <f t="shared" si="3"/>
        <v>0</v>
      </c>
      <c r="B200" s="227" t="s">
        <v>2</v>
      </c>
      <c r="C200" s="228" t="s">
        <v>53</v>
      </c>
      <c r="D200" s="229" t="s">
        <v>554</v>
      </c>
      <c r="E200" s="227"/>
      <c r="F200" s="228" t="s">
        <v>411</v>
      </c>
      <c r="G200" s="227" t="s">
        <v>367</v>
      </c>
    </row>
    <row r="201" spans="1:7" x14ac:dyDescent="0.25">
      <c r="A201" s="227">
        <f t="shared" si="3"/>
        <v>0</v>
      </c>
      <c r="B201" s="227" t="s">
        <v>2</v>
      </c>
      <c r="C201" s="228" t="s">
        <v>53</v>
      </c>
      <c r="D201" s="229" t="s">
        <v>555</v>
      </c>
      <c r="E201" s="227"/>
      <c r="F201" s="228" t="s">
        <v>531</v>
      </c>
      <c r="G201" s="227" t="s">
        <v>367</v>
      </c>
    </row>
    <row r="202" spans="1:7" x14ac:dyDescent="0.25">
      <c r="A202" s="227">
        <f t="shared" si="3"/>
        <v>0</v>
      </c>
      <c r="B202" s="227" t="s">
        <v>2</v>
      </c>
      <c r="C202" s="228" t="s">
        <v>53</v>
      </c>
      <c r="D202" s="229" t="s">
        <v>556</v>
      </c>
      <c r="E202" s="227" t="s">
        <v>397</v>
      </c>
      <c r="F202" s="228" t="s">
        <v>411</v>
      </c>
      <c r="G202" s="227" t="s">
        <v>367</v>
      </c>
    </row>
    <row r="203" spans="1:7" x14ac:dyDescent="0.25">
      <c r="A203" s="227">
        <f t="shared" si="3"/>
        <v>0</v>
      </c>
      <c r="B203" s="227" t="s">
        <v>2</v>
      </c>
      <c r="C203" s="228" t="s">
        <v>53</v>
      </c>
      <c r="D203" s="229" t="s">
        <v>557</v>
      </c>
      <c r="E203" s="227" t="s">
        <v>383</v>
      </c>
      <c r="F203" s="228" t="s">
        <v>558</v>
      </c>
      <c r="G203" s="227" t="s">
        <v>367</v>
      </c>
    </row>
    <row r="204" spans="1:7" x14ac:dyDescent="0.25">
      <c r="A204" s="227">
        <f t="shared" si="3"/>
        <v>0</v>
      </c>
      <c r="B204" s="227" t="s">
        <v>2</v>
      </c>
      <c r="C204" s="228" t="s">
        <v>53</v>
      </c>
      <c r="D204" s="229" t="s">
        <v>559</v>
      </c>
      <c r="E204" s="227" t="s">
        <v>383</v>
      </c>
      <c r="F204" s="228" t="s">
        <v>558</v>
      </c>
      <c r="G204" s="227" t="s">
        <v>367</v>
      </c>
    </row>
    <row r="205" spans="1:7" x14ac:dyDescent="0.25">
      <c r="A205" s="227">
        <f t="shared" si="3"/>
        <v>0</v>
      </c>
      <c r="B205" s="227" t="s">
        <v>2</v>
      </c>
      <c r="C205" s="228" t="s">
        <v>53</v>
      </c>
      <c r="D205" s="229" t="s">
        <v>560</v>
      </c>
      <c r="E205" s="227" t="s">
        <v>449</v>
      </c>
      <c r="F205" s="228" t="s">
        <v>558</v>
      </c>
      <c r="G205" s="227" t="s">
        <v>367</v>
      </c>
    </row>
    <row r="206" spans="1:7" x14ac:dyDescent="0.25">
      <c r="A206" s="227">
        <f t="shared" si="3"/>
        <v>0</v>
      </c>
      <c r="B206" s="227" t="s">
        <v>2</v>
      </c>
      <c r="C206" s="228" t="s">
        <v>53</v>
      </c>
      <c r="D206" s="229" t="s">
        <v>561</v>
      </c>
      <c r="E206" s="227" t="s">
        <v>383</v>
      </c>
      <c r="F206" s="228" t="s">
        <v>562</v>
      </c>
      <c r="G206" s="227" t="s">
        <v>367</v>
      </c>
    </row>
    <row r="207" spans="1:7" x14ac:dyDescent="0.25">
      <c r="A207" s="227">
        <f t="shared" si="3"/>
        <v>0</v>
      </c>
      <c r="B207" s="227" t="s">
        <v>2</v>
      </c>
      <c r="C207" s="228" t="s">
        <v>53</v>
      </c>
      <c r="D207" s="229" t="s">
        <v>563</v>
      </c>
      <c r="E207" s="227" t="s">
        <v>383</v>
      </c>
      <c r="F207" s="228" t="s">
        <v>562</v>
      </c>
      <c r="G207" s="227" t="s">
        <v>367</v>
      </c>
    </row>
    <row r="208" spans="1:7" x14ac:dyDescent="0.25">
      <c r="A208" s="227">
        <f t="shared" si="3"/>
        <v>0</v>
      </c>
      <c r="B208" s="227" t="s">
        <v>2</v>
      </c>
      <c r="C208" s="228" t="s">
        <v>53</v>
      </c>
      <c r="D208" s="229" t="s">
        <v>564</v>
      </c>
      <c r="E208" s="227" t="s">
        <v>360</v>
      </c>
      <c r="F208" s="228" t="s">
        <v>558</v>
      </c>
      <c r="G208" s="227" t="s">
        <v>367</v>
      </c>
    </row>
    <row r="209" spans="1:7" x14ac:dyDescent="0.25">
      <c r="A209" s="227">
        <f t="shared" si="3"/>
        <v>0</v>
      </c>
      <c r="B209" s="227" t="s">
        <v>2</v>
      </c>
      <c r="C209" s="228" t="s">
        <v>53</v>
      </c>
      <c r="D209" s="229" t="s">
        <v>565</v>
      </c>
      <c r="E209" s="227" t="s">
        <v>360</v>
      </c>
      <c r="F209" s="228" t="s">
        <v>558</v>
      </c>
      <c r="G209" s="227" t="s">
        <v>367</v>
      </c>
    </row>
    <row r="210" spans="1:7" x14ac:dyDescent="0.25">
      <c r="A210" s="227">
        <f t="shared" si="3"/>
        <v>0</v>
      </c>
      <c r="B210" s="227" t="s">
        <v>2</v>
      </c>
      <c r="C210" s="228" t="s">
        <v>53</v>
      </c>
      <c r="D210" s="229" t="s">
        <v>566</v>
      </c>
      <c r="E210" s="227" t="s">
        <v>567</v>
      </c>
      <c r="F210" s="228" t="s">
        <v>558</v>
      </c>
      <c r="G210" s="227" t="s">
        <v>367</v>
      </c>
    </row>
    <row r="211" spans="1:7" x14ac:dyDescent="0.25">
      <c r="A211" s="227">
        <f t="shared" si="3"/>
        <v>0</v>
      </c>
      <c r="B211" s="227" t="s">
        <v>2</v>
      </c>
      <c r="C211" s="228" t="s">
        <v>53</v>
      </c>
      <c r="D211" s="229" t="s">
        <v>568</v>
      </c>
      <c r="E211" s="227" t="s">
        <v>420</v>
      </c>
      <c r="F211" s="228" t="s">
        <v>569</v>
      </c>
      <c r="G211" s="227" t="s">
        <v>222</v>
      </c>
    </row>
    <row r="212" spans="1:7" x14ac:dyDescent="0.25">
      <c r="A212" s="227">
        <f t="shared" si="3"/>
        <v>0</v>
      </c>
      <c r="B212" s="227" t="s">
        <v>2</v>
      </c>
      <c r="C212" s="228" t="s">
        <v>53</v>
      </c>
      <c r="D212" s="229" t="s">
        <v>570</v>
      </c>
      <c r="E212" s="227" t="s">
        <v>420</v>
      </c>
      <c r="F212" s="228" t="s">
        <v>569</v>
      </c>
      <c r="G212" s="227" t="s">
        <v>222</v>
      </c>
    </row>
    <row r="213" spans="1:7" x14ac:dyDescent="0.25">
      <c r="A213" s="227">
        <f t="shared" si="3"/>
        <v>0</v>
      </c>
      <c r="B213" s="227" t="s">
        <v>2</v>
      </c>
      <c r="C213" s="228" t="s">
        <v>53</v>
      </c>
      <c r="D213" s="229" t="s">
        <v>571</v>
      </c>
      <c r="E213" s="227" t="s">
        <v>420</v>
      </c>
      <c r="F213" s="228" t="s">
        <v>569</v>
      </c>
      <c r="G213" s="227" t="s">
        <v>222</v>
      </c>
    </row>
    <row r="214" spans="1:7" x14ac:dyDescent="0.25">
      <c r="A214" s="227">
        <f t="shared" si="3"/>
        <v>0</v>
      </c>
      <c r="B214" s="227" t="s">
        <v>2</v>
      </c>
      <c r="C214" s="228" t="s">
        <v>53</v>
      </c>
      <c r="D214" s="229" t="s">
        <v>572</v>
      </c>
      <c r="E214" s="227" t="s">
        <v>352</v>
      </c>
      <c r="F214" s="228" t="s">
        <v>514</v>
      </c>
      <c r="G214" s="227" t="s">
        <v>367</v>
      </c>
    </row>
    <row r="215" spans="1:7" x14ac:dyDescent="0.25">
      <c r="A215" s="227">
        <f t="shared" si="3"/>
        <v>0</v>
      </c>
      <c r="B215" s="227" t="s">
        <v>2</v>
      </c>
      <c r="C215" s="228" t="s">
        <v>53</v>
      </c>
      <c r="D215" s="229" t="s">
        <v>573</v>
      </c>
      <c r="E215" s="227"/>
      <c r="F215" s="228" t="s">
        <v>411</v>
      </c>
      <c r="G215" s="227" t="s">
        <v>367</v>
      </c>
    </row>
    <row r="216" spans="1:7" x14ac:dyDescent="0.25">
      <c r="A216" s="227">
        <f t="shared" si="3"/>
        <v>0</v>
      </c>
      <c r="B216" s="227" t="s">
        <v>2</v>
      </c>
      <c r="C216" s="228" t="s">
        <v>53</v>
      </c>
      <c r="D216" s="229" t="s">
        <v>574</v>
      </c>
      <c r="E216" s="227"/>
      <c r="F216" s="228" t="s">
        <v>523</v>
      </c>
      <c r="G216" s="227" t="s">
        <v>222</v>
      </c>
    </row>
    <row r="217" spans="1:7" x14ac:dyDescent="0.25">
      <c r="A217" s="227">
        <f t="shared" si="3"/>
        <v>0</v>
      </c>
      <c r="B217" s="227" t="s">
        <v>2</v>
      </c>
      <c r="C217" s="228" t="s">
        <v>53</v>
      </c>
      <c r="D217" s="229" t="s">
        <v>575</v>
      </c>
      <c r="E217" s="227" t="s">
        <v>370</v>
      </c>
      <c r="F217" s="228" t="s">
        <v>576</v>
      </c>
      <c r="G217" s="227" t="s">
        <v>222</v>
      </c>
    </row>
    <row r="218" spans="1:7" x14ac:dyDescent="0.25">
      <c r="A218" s="227">
        <f t="shared" si="3"/>
        <v>0</v>
      </c>
      <c r="B218" s="227" t="s">
        <v>2</v>
      </c>
      <c r="C218" s="228" t="s">
        <v>53</v>
      </c>
      <c r="D218" s="229" t="s">
        <v>577</v>
      </c>
      <c r="E218" s="227" t="s">
        <v>444</v>
      </c>
      <c r="F218" s="228" t="s">
        <v>453</v>
      </c>
      <c r="G218" s="227" t="s">
        <v>367</v>
      </c>
    </row>
    <row r="219" spans="1:7" x14ac:dyDescent="0.25">
      <c r="A219" s="227">
        <f t="shared" si="3"/>
        <v>0</v>
      </c>
      <c r="B219" s="227" t="s">
        <v>2</v>
      </c>
      <c r="C219" s="228" t="s">
        <v>53</v>
      </c>
      <c r="D219" s="229" t="s">
        <v>578</v>
      </c>
      <c r="E219" s="227" t="s">
        <v>370</v>
      </c>
      <c r="F219" s="228" t="s">
        <v>523</v>
      </c>
      <c r="G219" s="227" t="s">
        <v>222</v>
      </c>
    </row>
    <row r="220" spans="1:7" x14ac:dyDescent="0.25">
      <c r="A220" s="227">
        <f t="shared" si="3"/>
        <v>0</v>
      </c>
      <c r="B220" s="227" t="s">
        <v>2</v>
      </c>
      <c r="C220" s="228" t="s">
        <v>53</v>
      </c>
      <c r="D220" s="229" t="s">
        <v>579</v>
      </c>
      <c r="E220" s="227"/>
      <c r="F220" s="228" t="s">
        <v>366</v>
      </c>
      <c r="G220" s="227" t="s">
        <v>367</v>
      </c>
    </row>
    <row r="221" spans="1:7" x14ac:dyDescent="0.25">
      <c r="A221" s="227">
        <f t="shared" si="3"/>
        <v>0</v>
      </c>
      <c r="B221" s="227" t="s">
        <v>2</v>
      </c>
      <c r="C221" s="228" t="s">
        <v>53</v>
      </c>
      <c r="D221" s="229" t="s">
        <v>580</v>
      </c>
      <c r="E221" s="227"/>
      <c r="F221" s="228" t="s">
        <v>531</v>
      </c>
      <c r="G221" s="227" t="s">
        <v>367</v>
      </c>
    </row>
    <row r="222" spans="1:7" x14ac:dyDescent="0.25">
      <c r="A222" s="227">
        <f t="shared" si="3"/>
        <v>0</v>
      </c>
      <c r="B222" s="227" t="s">
        <v>2</v>
      </c>
      <c r="C222" s="228" t="s">
        <v>53</v>
      </c>
      <c r="D222" s="229" t="s">
        <v>581</v>
      </c>
      <c r="E222" s="227" t="s">
        <v>397</v>
      </c>
      <c r="F222" s="228" t="s">
        <v>385</v>
      </c>
      <c r="G222" s="227" t="s">
        <v>367</v>
      </c>
    </row>
    <row r="223" spans="1:7" x14ac:dyDescent="0.25">
      <c r="A223" s="227">
        <f t="shared" si="3"/>
        <v>0</v>
      </c>
      <c r="B223" s="227" t="s">
        <v>2</v>
      </c>
      <c r="C223" s="228" t="s">
        <v>53</v>
      </c>
      <c r="D223" s="229" t="s">
        <v>582</v>
      </c>
      <c r="E223" s="227"/>
      <c r="F223" s="228" t="s">
        <v>385</v>
      </c>
      <c r="G223" s="227" t="s">
        <v>367</v>
      </c>
    </row>
    <row r="224" spans="1:7" x14ac:dyDescent="0.25">
      <c r="A224" s="227">
        <f t="shared" si="3"/>
        <v>0</v>
      </c>
      <c r="B224" s="227" t="s">
        <v>2</v>
      </c>
      <c r="C224" s="228" t="s">
        <v>53</v>
      </c>
      <c r="D224" s="229" t="s">
        <v>583</v>
      </c>
      <c r="E224" s="227"/>
      <c r="F224" s="228" t="s">
        <v>385</v>
      </c>
      <c r="G224" s="227" t="s">
        <v>367</v>
      </c>
    </row>
    <row r="225" spans="1:7" x14ac:dyDescent="0.25">
      <c r="A225" s="227">
        <f t="shared" si="3"/>
        <v>0</v>
      </c>
      <c r="B225" s="227" t="s">
        <v>2</v>
      </c>
      <c r="C225" s="228" t="s">
        <v>53</v>
      </c>
      <c r="D225" s="229" t="s">
        <v>584</v>
      </c>
      <c r="E225" s="227"/>
      <c r="F225" s="228" t="s">
        <v>366</v>
      </c>
      <c r="G225" s="227" t="s">
        <v>367</v>
      </c>
    </row>
    <row r="226" spans="1:7" x14ac:dyDescent="0.25">
      <c r="A226" s="227">
        <f t="shared" si="3"/>
        <v>0</v>
      </c>
      <c r="B226" s="227" t="s">
        <v>2</v>
      </c>
      <c r="C226" s="228" t="s">
        <v>53</v>
      </c>
      <c r="D226" s="229" t="s">
        <v>585</v>
      </c>
      <c r="E226" s="227" t="s">
        <v>533</v>
      </c>
      <c r="F226" s="228" t="s">
        <v>531</v>
      </c>
      <c r="G226" s="227" t="s">
        <v>367</v>
      </c>
    </row>
    <row r="227" spans="1:7" x14ac:dyDescent="0.25">
      <c r="A227" s="227">
        <f t="shared" si="3"/>
        <v>0</v>
      </c>
      <c r="B227" s="227" t="s">
        <v>2</v>
      </c>
      <c r="C227" s="228" t="s">
        <v>53</v>
      </c>
      <c r="D227" s="229" t="s">
        <v>586</v>
      </c>
      <c r="E227" s="227" t="s">
        <v>397</v>
      </c>
      <c r="F227" s="228" t="s">
        <v>385</v>
      </c>
      <c r="G227" s="227" t="s">
        <v>367</v>
      </c>
    </row>
    <row r="228" spans="1:7" x14ac:dyDescent="0.25">
      <c r="A228" s="227">
        <f t="shared" si="3"/>
        <v>0</v>
      </c>
      <c r="B228" s="227" t="s">
        <v>2</v>
      </c>
      <c r="C228" s="228" t="s">
        <v>53</v>
      </c>
      <c r="D228" s="229" t="s">
        <v>587</v>
      </c>
      <c r="E228" s="227" t="s">
        <v>420</v>
      </c>
      <c r="F228" s="228" t="s">
        <v>366</v>
      </c>
      <c r="G228" s="227" t="s">
        <v>367</v>
      </c>
    </row>
    <row r="229" spans="1:7" x14ac:dyDescent="0.25">
      <c r="A229" s="227">
        <f t="shared" si="3"/>
        <v>0</v>
      </c>
      <c r="B229" s="227" t="s">
        <v>2</v>
      </c>
      <c r="C229" s="228" t="s">
        <v>53</v>
      </c>
      <c r="D229" s="229" t="s">
        <v>588</v>
      </c>
      <c r="E229" s="227"/>
      <c r="F229" s="228" t="s">
        <v>411</v>
      </c>
      <c r="G229" s="227" t="s">
        <v>367</v>
      </c>
    </row>
    <row r="230" spans="1:7" x14ac:dyDescent="0.25">
      <c r="A230" s="227">
        <f t="shared" si="3"/>
        <v>0</v>
      </c>
      <c r="B230" s="227" t="s">
        <v>2</v>
      </c>
      <c r="C230" s="228" t="s">
        <v>53</v>
      </c>
      <c r="D230" s="229" t="s">
        <v>589</v>
      </c>
      <c r="E230" s="227" t="s">
        <v>397</v>
      </c>
      <c r="F230" s="228" t="s">
        <v>411</v>
      </c>
      <c r="G230" s="227" t="s">
        <v>367</v>
      </c>
    </row>
    <row r="231" spans="1:7" x14ac:dyDescent="0.25">
      <c r="A231" s="227">
        <f t="shared" si="3"/>
        <v>0</v>
      </c>
      <c r="B231" s="227" t="s">
        <v>2</v>
      </c>
      <c r="C231" s="228" t="s">
        <v>53</v>
      </c>
      <c r="D231" s="229" t="s">
        <v>590</v>
      </c>
      <c r="E231" s="227" t="s">
        <v>370</v>
      </c>
      <c r="F231" s="228" t="s">
        <v>531</v>
      </c>
      <c r="G231" s="227" t="s">
        <v>391</v>
      </c>
    </row>
    <row r="232" spans="1:7" x14ac:dyDescent="0.25">
      <c r="A232" s="227">
        <f t="shared" si="3"/>
        <v>0</v>
      </c>
      <c r="B232" s="227" t="s">
        <v>2</v>
      </c>
      <c r="C232" s="228" t="s">
        <v>53</v>
      </c>
      <c r="D232" s="229" t="s">
        <v>591</v>
      </c>
      <c r="E232" s="227" t="s">
        <v>370</v>
      </c>
      <c r="F232" s="228" t="s">
        <v>523</v>
      </c>
      <c r="G232" s="227" t="s">
        <v>222</v>
      </c>
    </row>
    <row r="233" spans="1:7" x14ac:dyDescent="0.25">
      <c r="A233" s="227">
        <f t="shared" si="3"/>
        <v>0</v>
      </c>
      <c r="B233" s="227" t="s">
        <v>2</v>
      </c>
      <c r="C233" s="228" t="s">
        <v>53</v>
      </c>
      <c r="D233" s="229" t="s">
        <v>592</v>
      </c>
      <c r="E233" s="227" t="s">
        <v>383</v>
      </c>
      <c r="F233" s="228" t="s">
        <v>531</v>
      </c>
      <c r="G233" s="227" t="s">
        <v>391</v>
      </c>
    </row>
    <row r="234" spans="1:7" x14ac:dyDescent="0.25">
      <c r="A234" s="227">
        <f t="shared" si="3"/>
        <v>0</v>
      </c>
      <c r="B234" s="227" t="s">
        <v>2</v>
      </c>
      <c r="C234" s="228" t="s">
        <v>53</v>
      </c>
      <c r="D234" s="229" t="s">
        <v>593</v>
      </c>
      <c r="E234" s="227" t="s">
        <v>420</v>
      </c>
      <c r="F234" s="228" t="s">
        <v>521</v>
      </c>
      <c r="G234" s="227" t="s">
        <v>391</v>
      </c>
    </row>
    <row r="235" spans="1:7" x14ac:dyDescent="0.25">
      <c r="A235" s="227">
        <f t="shared" si="3"/>
        <v>0</v>
      </c>
      <c r="B235" s="227" t="s">
        <v>2</v>
      </c>
      <c r="C235" s="228" t="s">
        <v>53</v>
      </c>
      <c r="D235" s="229" t="s">
        <v>594</v>
      </c>
      <c r="E235" s="227" t="s">
        <v>444</v>
      </c>
      <c r="F235" s="228" t="s">
        <v>595</v>
      </c>
      <c r="G235" s="227" t="s">
        <v>222</v>
      </c>
    </row>
    <row r="236" spans="1:7" x14ac:dyDescent="0.25">
      <c r="A236" s="227">
        <f t="shared" si="3"/>
        <v>0</v>
      </c>
      <c r="B236" s="227" t="s">
        <v>2</v>
      </c>
      <c r="C236" s="228" t="s">
        <v>53</v>
      </c>
      <c r="D236" s="229" t="s">
        <v>596</v>
      </c>
      <c r="E236" s="227" t="s">
        <v>444</v>
      </c>
      <c r="F236" s="228" t="s">
        <v>595</v>
      </c>
      <c r="G236" s="227" t="s">
        <v>222</v>
      </c>
    </row>
    <row r="237" spans="1:7" x14ac:dyDescent="0.25">
      <c r="A237" s="227">
        <f t="shared" si="3"/>
        <v>0</v>
      </c>
      <c r="B237" s="227" t="s">
        <v>2</v>
      </c>
      <c r="C237" s="228" t="s">
        <v>53</v>
      </c>
      <c r="D237" s="229" t="s">
        <v>597</v>
      </c>
      <c r="E237" s="227" t="s">
        <v>444</v>
      </c>
      <c r="F237" s="228" t="s">
        <v>595</v>
      </c>
      <c r="G237" s="227" t="s">
        <v>222</v>
      </c>
    </row>
    <row r="238" spans="1:7" x14ac:dyDescent="0.25">
      <c r="A238" s="227">
        <f t="shared" si="3"/>
        <v>0</v>
      </c>
      <c r="B238" s="227" t="s">
        <v>2</v>
      </c>
      <c r="C238" s="228" t="s">
        <v>53</v>
      </c>
      <c r="D238" s="229" t="s">
        <v>598</v>
      </c>
      <c r="E238" s="227" t="s">
        <v>599</v>
      </c>
      <c r="F238" s="228" t="s">
        <v>595</v>
      </c>
      <c r="G238" s="227" t="s">
        <v>222</v>
      </c>
    </row>
    <row r="239" spans="1:7" x14ac:dyDescent="0.25">
      <c r="A239" s="227">
        <f t="shared" si="3"/>
        <v>0</v>
      </c>
      <c r="B239" s="227" t="s">
        <v>2</v>
      </c>
      <c r="C239" s="228" t="s">
        <v>53</v>
      </c>
      <c r="D239" s="229" t="s">
        <v>600</v>
      </c>
      <c r="E239" s="227" t="s">
        <v>444</v>
      </c>
      <c r="F239" s="228" t="s">
        <v>595</v>
      </c>
      <c r="G239" s="227" t="s">
        <v>222</v>
      </c>
    </row>
    <row r="240" spans="1:7" x14ac:dyDescent="0.25">
      <c r="A240" s="227">
        <f t="shared" si="3"/>
        <v>0</v>
      </c>
      <c r="B240" s="227" t="s">
        <v>2</v>
      </c>
      <c r="C240" s="228" t="s">
        <v>53</v>
      </c>
      <c r="D240" s="229" t="s">
        <v>601</v>
      </c>
      <c r="E240" s="227" t="s">
        <v>370</v>
      </c>
      <c r="F240" s="228" t="s">
        <v>379</v>
      </c>
      <c r="G240" s="227" t="s">
        <v>222</v>
      </c>
    </row>
    <row r="241" spans="1:7" x14ac:dyDescent="0.25">
      <c r="A241" s="227">
        <f t="shared" si="3"/>
        <v>0</v>
      </c>
      <c r="B241" s="227" t="s">
        <v>2</v>
      </c>
      <c r="C241" s="228" t="s">
        <v>53</v>
      </c>
      <c r="D241" s="229" t="s">
        <v>602</v>
      </c>
      <c r="E241" s="227" t="s">
        <v>533</v>
      </c>
      <c r="F241" s="228" t="s">
        <v>531</v>
      </c>
      <c r="G241" s="227" t="s">
        <v>367</v>
      </c>
    </row>
    <row r="242" spans="1:7" x14ac:dyDescent="0.25">
      <c r="A242" s="227">
        <f t="shared" si="3"/>
        <v>0</v>
      </c>
      <c r="B242" s="227" t="s">
        <v>2</v>
      </c>
      <c r="C242" s="228" t="s">
        <v>53</v>
      </c>
      <c r="D242" s="229" t="s">
        <v>603</v>
      </c>
      <c r="E242" s="227" t="s">
        <v>420</v>
      </c>
      <c r="F242" s="228" t="s">
        <v>501</v>
      </c>
      <c r="G242" s="227" t="s">
        <v>367</v>
      </c>
    </row>
    <row r="243" spans="1:7" x14ac:dyDescent="0.25">
      <c r="A243" s="227">
        <f t="shared" si="3"/>
        <v>0</v>
      </c>
      <c r="B243" s="227" t="s">
        <v>2</v>
      </c>
      <c r="C243" s="228" t="s">
        <v>53</v>
      </c>
      <c r="D243" s="229" t="s">
        <v>604</v>
      </c>
      <c r="E243" s="227"/>
      <c r="F243" s="228" t="s">
        <v>411</v>
      </c>
      <c r="G243" s="227" t="s">
        <v>367</v>
      </c>
    </row>
    <row r="244" spans="1:7" x14ac:dyDescent="0.25">
      <c r="A244" s="227">
        <f t="shared" si="3"/>
        <v>0</v>
      </c>
      <c r="B244" s="227" t="s">
        <v>2</v>
      </c>
      <c r="C244" s="228" t="s">
        <v>53</v>
      </c>
      <c r="D244" s="229" t="s">
        <v>605</v>
      </c>
      <c r="E244" s="227" t="s">
        <v>397</v>
      </c>
      <c r="F244" s="228" t="s">
        <v>411</v>
      </c>
      <c r="G244" s="227" t="s">
        <v>367</v>
      </c>
    </row>
    <row r="245" spans="1:7" x14ac:dyDescent="0.25">
      <c r="A245" s="227">
        <f t="shared" si="3"/>
        <v>0</v>
      </c>
      <c r="B245" s="227" t="s">
        <v>2</v>
      </c>
      <c r="C245" s="228" t="s">
        <v>53</v>
      </c>
      <c r="D245" s="229" t="s">
        <v>606</v>
      </c>
      <c r="E245" s="227" t="s">
        <v>420</v>
      </c>
      <c r="F245" s="228" t="s">
        <v>411</v>
      </c>
      <c r="G245" s="227" t="s">
        <v>367</v>
      </c>
    </row>
    <row r="246" spans="1:7" x14ac:dyDescent="0.25">
      <c r="A246" s="227">
        <f t="shared" si="3"/>
        <v>0</v>
      </c>
      <c r="B246" s="227" t="s">
        <v>2</v>
      </c>
      <c r="C246" s="228" t="s">
        <v>53</v>
      </c>
      <c r="D246" s="229" t="s">
        <v>607</v>
      </c>
      <c r="E246" s="227" t="s">
        <v>370</v>
      </c>
      <c r="F246" s="228" t="s">
        <v>608</v>
      </c>
      <c r="G246" s="227" t="s">
        <v>222</v>
      </c>
    </row>
    <row r="247" spans="1:7" x14ac:dyDescent="0.25">
      <c r="A247" s="227">
        <f t="shared" si="3"/>
        <v>0</v>
      </c>
      <c r="B247" s="227" t="s">
        <v>2</v>
      </c>
      <c r="C247" s="228" t="s">
        <v>53</v>
      </c>
      <c r="D247" s="229" t="s">
        <v>609</v>
      </c>
      <c r="E247" s="227" t="s">
        <v>420</v>
      </c>
      <c r="F247" s="228" t="s">
        <v>595</v>
      </c>
      <c r="G247" s="227" t="s">
        <v>222</v>
      </c>
    </row>
    <row r="248" spans="1:7" x14ac:dyDescent="0.25">
      <c r="A248" s="227">
        <f t="shared" si="3"/>
        <v>0</v>
      </c>
      <c r="B248" s="227" t="s">
        <v>2</v>
      </c>
      <c r="C248" s="228" t="s">
        <v>53</v>
      </c>
      <c r="D248" s="229" t="s">
        <v>610</v>
      </c>
      <c r="E248" s="227" t="s">
        <v>420</v>
      </c>
      <c r="F248" s="228" t="s">
        <v>595</v>
      </c>
      <c r="G248" s="227" t="s">
        <v>222</v>
      </c>
    </row>
    <row r="249" spans="1:7" x14ac:dyDescent="0.25">
      <c r="A249" s="227">
        <f t="shared" si="3"/>
        <v>0</v>
      </c>
      <c r="B249" s="227" t="s">
        <v>2</v>
      </c>
      <c r="C249" s="228" t="s">
        <v>53</v>
      </c>
      <c r="D249" s="229" t="s">
        <v>611</v>
      </c>
      <c r="E249" s="227" t="s">
        <v>370</v>
      </c>
      <c r="F249" s="228" t="s">
        <v>595</v>
      </c>
      <c r="G249" s="227" t="s">
        <v>222</v>
      </c>
    </row>
    <row r="250" spans="1:7" x14ac:dyDescent="0.25">
      <c r="A250" s="227">
        <f t="shared" si="3"/>
        <v>0</v>
      </c>
      <c r="B250" s="227" t="s">
        <v>2</v>
      </c>
      <c r="C250" s="228" t="s">
        <v>53</v>
      </c>
      <c r="D250" s="229" t="s">
        <v>612</v>
      </c>
      <c r="E250" s="227" t="s">
        <v>420</v>
      </c>
      <c r="F250" s="228" t="s">
        <v>595</v>
      </c>
      <c r="G250" s="227" t="s">
        <v>222</v>
      </c>
    </row>
    <row r="251" spans="1:7" x14ac:dyDescent="0.25">
      <c r="A251" s="227">
        <f t="shared" si="3"/>
        <v>0</v>
      </c>
      <c r="B251" s="227" t="s">
        <v>2</v>
      </c>
      <c r="C251" s="228" t="s">
        <v>53</v>
      </c>
      <c r="D251" s="229" t="s">
        <v>613</v>
      </c>
      <c r="E251" s="227" t="s">
        <v>346</v>
      </c>
      <c r="F251" s="228" t="s">
        <v>595</v>
      </c>
      <c r="G251" s="227" t="s">
        <v>222</v>
      </c>
    </row>
    <row r="252" spans="1:7" x14ac:dyDescent="0.25">
      <c r="A252" s="227">
        <f t="shared" si="3"/>
        <v>0</v>
      </c>
      <c r="B252" s="227" t="s">
        <v>2</v>
      </c>
      <c r="C252" s="228" t="s">
        <v>53</v>
      </c>
      <c r="D252" s="229" t="s">
        <v>614</v>
      </c>
      <c r="E252" s="227" t="s">
        <v>444</v>
      </c>
      <c r="F252" s="228" t="s">
        <v>595</v>
      </c>
      <c r="G252" s="227" t="s">
        <v>222</v>
      </c>
    </row>
    <row r="253" spans="1:7" x14ac:dyDescent="0.25">
      <c r="A253" s="227">
        <f t="shared" si="3"/>
        <v>0</v>
      </c>
      <c r="B253" s="227" t="s">
        <v>2</v>
      </c>
      <c r="C253" s="228" t="s">
        <v>53</v>
      </c>
      <c r="D253" s="229" t="s">
        <v>615</v>
      </c>
      <c r="E253" s="227"/>
      <c r="F253" s="228" t="s">
        <v>366</v>
      </c>
      <c r="G253" s="227" t="s">
        <v>367</v>
      </c>
    </row>
    <row r="254" spans="1:7" x14ac:dyDescent="0.25">
      <c r="A254" s="227">
        <f t="shared" si="3"/>
        <v>0</v>
      </c>
      <c r="B254" s="227" t="s">
        <v>2</v>
      </c>
      <c r="C254" s="228" t="s">
        <v>53</v>
      </c>
      <c r="D254" s="229" t="s">
        <v>616</v>
      </c>
      <c r="E254" s="227"/>
      <c r="F254" s="228" t="s">
        <v>617</v>
      </c>
      <c r="G254" s="227" t="s">
        <v>375</v>
      </c>
    </row>
    <row r="255" spans="1:7" x14ac:dyDescent="0.25">
      <c r="A255" s="227">
        <f t="shared" si="3"/>
        <v>0</v>
      </c>
      <c r="B255" s="227" t="s">
        <v>2</v>
      </c>
      <c r="C255" s="228" t="s">
        <v>53</v>
      </c>
      <c r="D255" s="229" t="s">
        <v>618</v>
      </c>
      <c r="E255" s="227"/>
      <c r="F255" s="228" t="s">
        <v>619</v>
      </c>
      <c r="G255" s="227" t="s">
        <v>222</v>
      </c>
    </row>
    <row r="256" spans="1:7" x14ac:dyDescent="0.25">
      <c r="A256" s="227">
        <f t="shared" si="3"/>
        <v>0</v>
      </c>
      <c r="B256" s="227" t="s">
        <v>2</v>
      </c>
      <c r="C256" s="228" t="s">
        <v>53</v>
      </c>
      <c r="D256" s="229" t="s">
        <v>620</v>
      </c>
      <c r="E256" s="227" t="s">
        <v>449</v>
      </c>
      <c r="F256" s="228" t="s">
        <v>619</v>
      </c>
      <c r="G256" s="227" t="s">
        <v>367</v>
      </c>
    </row>
    <row r="257" spans="1:7" x14ac:dyDescent="0.25">
      <c r="A257" s="227">
        <f t="shared" si="3"/>
        <v>0</v>
      </c>
      <c r="B257" s="227" t="s">
        <v>2</v>
      </c>
      <c r="C257" s="228" t="s">
        <v>53</v>
      </c>
      <c r="D257" s="229" t="s">
        <v>621</v>
      </c>
      <c r="E257" s="227" t="s">
        <v>449</v>
      </c>
      <c r="F257" s="228" t="s">
        <v>619</v>
      </c>
      <c r="G257" s="227" t="s">
        <v>367</v>
      </c>
    </row>
    <row r="258" spans="1:7" x14ac:dyDescent="0.25">
      <c r="A258" s="227">
        <f t="shared" ref="A258:A321" si="4">IF(J258="SI",IF(C258&lt;&gt;C257,1,A257+1),IF(C258&lt;&gt;C257,0,A257))</f>
        <v>0</v>
      </c>
      <c r="B258" s="227" t="s">
        <v>2</v>
      </c>
      <c r="C258" s="228" t="s">
        <v>53</v>
      </c>
      <c r="D258" s="229" t="s">
        <v>622</v>
      </c>
      <c r="E258" s="227" t="s">
        <v>449</v>
      </c>
      <c r="F258" s="228" t="s">
        <v>623</v>
      </c>
      <c r="G258" s="227" t="s">
        <v>367</v>
      </c>
    </row>
    <row r="259" spans="1:7" x14ac:dyDescent="0.25">
      <c r="A259" s="227">
        <f t="shared" si="4"/>
        <v>0</v>
      </c>
      <c r="B259" s="227" t="s">
        <v>2</v>
      </c>
      <c r="C259" s="228" t="s">
        <v>53</v>
      </c>
      <c r="D259" s="229" t="s">
        <v>624</v>
      </c>
      <c r="E259" s="227" t="s">
        <v>449</v>
      </c>
      <c r="F259" s="228" t="s">
        <v>623</v>
      </c>
      <c r="G259" s="227" t="s">
        <v>367</v>
      </c>
    </row>
    <row r="260" spans="1:7" x14ac:dyDescent="0.25">
      <c r="A260" s="227">
        <f t="shared" si="4"/>
        <v>0</v>
      </c>
      <c r="B260" s="227" t="s">
        <v>2</v>
      </c>
      <c r="C260" s="228" t="s">
        <v>53</v>
      </c>
      <c r="D260" s="229" t="s">
        <v>625</v>
      </c>
      <c r="E260" s="227" t="s">
        <v>449</v>
      </c>
      <c r="F260" s="228" t="s">
        <v>623</v>
      </c>
      <c r="G260" s="227" t="s">
        <v>367</v>
      </c>
    </row>
    <row r="261" spans="1:7" x14ac:dyDescent="0.25">
      <c r="A261" s="227">
        <f t="shared" si="4"/>
        <v>0</v>
      </c>
      <c r="B261" s="227" t="s">
        <v>2</v>
      </c>
      <c r="C261" s="228" t="s">
        <v>53</v>
      </c>
      <c r="D261" s="229" t="s">
        <v>626</v>
      </c>
      <c r="E261" s="227" t="s">
        <v>449</v>
      </c>
      <c r="F261" s="228" t="s">
        <v>623</v>
      </c>
      <c r="G261" s="227" t="s">
        <v>367</v>
      </c>
    </row>
    <row r="262" spans="1:7" x14ac:dyDescent="0.25">
      <c r="A262" s="227">
        <f t="shared" si="4"/>
        <v>0</v>
      </c>
      <c r="B262" s="227" t="s">
        <v>2</v>
      </c>
      <c r="C262" s="228" t="s">
        <v>53</v>
      </c>
      <c r="D262" s="229" t="s">
        <v>627</v>
      </c>
      <c r="E262" s="227" t="s">
        <v>449</v>
      </c>
      <c r="F262" s="228" t="s">
        <v>623</v>
      </c>
      <c r="G262" s="227" t="s">
        <v>367</v>
      </c>
    </row>
    <row r="263" spans="1:7" x14ac:dyDescent="0.25">
      <c r="A263" s="227">
        <f t="shared" si="4"/>
        <v>0</v>
      </c>
      <c r="B263" s="227" t="s">
        <v>2</v>
      </c>
      <c r="C263" s="228" t="s">
        <v>53</v>
      </c>
      <c r="D263" s="229" t="s">
        <v>628</v>
      </c>
      <c r="E263" s="227" t="s">
        <v>370</v>
      </c>
      <c r="F263" s="228" t="s">
        <v>623</v>
      </c>
      <c r="G263" s="227" t="s">
        <v>367</v>
      </c>
    </row>
    <row r="264" spans="1:7" x14ac:dyDescent="0.25">
      <c r="A264" s="227">
        <f t="shared" si="4"/>
        <v>0</v>
      </c>
      <c r="B264" s="227" t="s">
        <v>2</v>
      </c>
      <c r="C264" s="228" t="s">
        <v>53</v>
      </c>
      <c r="D264" s="229" t="s">
        <v>629</v>
      </c>
      <c r="E264" s="227" t="s">
        <v>370</v>
      </c>
      <c r="F264" s="228" t="s">
        <v>623</v>
      </c>
      <c r="G264" s="227" t="s">
        <v>367</v>
      </c>
    </row>
    <row r="265" spans="1:7" x14ac:dyDescent="0.25">
      <c r="A265" s="227">
        <f t="shared" si="4"/>
        <v>0</v>
      </c>
      <c r="B265" s="227" t="s">
        <v>2</v>
      </c>
      <c r="C265" s="228" t="s">
        <v>53</v>
      </c>
      <c r="D265" s="229" t="s">
        <v>630</v>
      </c>
      <c r="E265" s="227" t="s">
        <v>370</v>
      </c>
      <c r="F265" s="228" t="s">
        <v>631</v>
      </c>
      <c r="G265" s="227" t="s">
        <v>367</v>
      </c>
    </row>
    <row r="266" spans="1:7" x14ac:dyDescent="0.25">
      <c r="A266" s="227">
        <f t="shared" si="4"/>
        <v>0</v>
      </c>
      <c r="B266" s="227" t="s">
        <v>2</v>
      </c>
      <c r="C266" s="228" t="s">
        <v>53</v>
      </c>
      <c r="D266" s="229" t="s">
        <v>632</v>
      </c>
      <c r="E266" s="227" t="s">
        <v>370</v>
      </c>
      <c r="F266" s="228" t="s">
        <v>631</v>
      </c>
      <c r="G266" s="227" t="s">
        <v>367</v>
      </c>
    </row>
    <row r="267" spans="1:7" x14ac:dyDescent="0.25">
      <c r="A267" s="227">
        <f t="shared" si="4"/>
        <v>0</v>
      </c>
      <c r="B267" s="227" t="s">
        <v>2</v>
      </c>
      <c r="C267" s="228" t="s">
        <v>53</v>
      </c>
      <c r="D267" s="229" t="s">
        <v>633</v>
      </c>
      <c r="E267" s="227" t="s">
        <v>370</v>
      </c>
      <c r="F267" s="228" t="s">
        <v>631</v>
      </c>
      <c r="G267" s="227" t="s">
        <v>367</v>
      </c>
    </row>
    <row r="268" spans="1:7" x14ac:dyDescent="0.25">
      <c r="A268" s="227">
        <f t="shared" si="4"/>
        <v>0</v>
      </c>
      <c r="B268" s="227" t="s">
        <v>2</v>
      </c>
      <c r="C268" s="228" t="s">
        <v>53</v>
      </c>
      <c r="D268" s="229" t="s">
        <v>634</v>
      </c>
      <c r="E268" s="227" t="s">
        <v>370</v>
      </c>
      <c r="F268" s="228" t="s">
        <v>631</v>
      </c>
      <c r="G268" s="227" t="s">
        <v>367</v>
      </c>
    </row>
    <row r="269" spans="1:7" x14ac:dyDescent="0.25">
      <c r="A269" s="227">
        <f t="shared" si="4"/>
        <v>0</v>
      </c>
      <c r="B269" s="227" t="s">
        <v>2</v>
      </c>
      <c r="C269" s="228" t="s">
        <v>53</v>
      </c>
      <c r="D269" s="229" t="s">
        <v>635</v>
      </c>
      <c r="E269" s="227" t="s">
        <v>370</v>
      </c>
      <c r="F269" s="228" t="s">
        <v>631</v>
      </c>
      <c r="G269" s="227" t="s">
        <v>367</v>
      </c>
    </row>
    <row r="270" spans="1:7" x14ac:dyDescent="0.25">
      <c r="A270" s="227">
        <f t="shared" si="4"/>
        <v>0</v>
      </c>
      <c r="B270" s="227" t="s">
        <v>2</v>
      </c>
      <c r="C270" s="228" t="s">
        <v>53</v>
      </c>
      <c r="D270" s="229" t="s">
        <v>636</v>
      </c>
      <c r="E270" s="227" t="s">
        <v>370</v>
      </c>
      <c r="F270" s="228" t="s">
        <v>631</v>
      </c>
      <c r="G270" s="227" t="s">
        <v>367</v>
      </c>
    </row>
    <row r="271" spans="1:7" x14ac:dyDescent="0.25">
      <c r="A271" s="227">
        <f t="shared" si="4"/>
        <v>0</v>
      </c>
      <c r="B271" s="227" t="s">
        <v>2</v>
      </c>
      <c r="C271" s="228" t="s">
        <v>53</v>
      </c>
      <c r="D271" s="229" t="s">
        <v>637</v>
      </c>
      <c r="E271" s="227" t="s">
        <v>360</v>
      </c>
      <c r="F271" s="228" t="s">
        <v>631</v>
      </c>
      <c r="G271" s="227" t="s">
        <v>367</v>
      </c>
    </row>
    <row r="272" spans="1:7" x14ac:dyDescent="0.25">
      <c r="A272" s="227">
        <f t="shared" si="4"/>
        <v>0</v>
      </c>
      <c r="B272" s="227" t="s">
        <v>2</v>
      </c>
      <c r="C272" s="228" t="s">
        <v>53</v>
      </c>
      <c r="D272" s="229" t="s">
        <v>638</v>
      </c>
      <c r="E272" s="227" t="s">
        <v>360</v>
      </c>
      <c r="F272" s="228" t="s">
        <v>631</v>
      </c>
      <c r="G272" s="227" t="s">
        <v>367</v>
      </c>
    </row>
    <row r="273" spans="1:7" x14ac:dyDescent="0.25">
      <c r="A273" s="227">
        <f t="shared" si="4"/>
        <v>0</v>
      </c>
      <c r="B273" s="227" t="s">
        <v>2</v>
      </c>
      <c r="C273" s="228" t="s">
        <v>53</v>
      </c>
      <c r="D273" s="229" t="s">
        <v>639</v>
      </c>
      <c r="E273" s="227" t="s">
        <v>370</v>
      </c>
      <c r="F273" s="228" t="s">
        <v>631</v>
      </c>
      <c r="G273" s="227" t="s">
        <v>367</v>
      </c>
    </row>
    <row r="274" spans="1:7" x14ac:dyDescent="0.25">
      <c r="A274" s="227">
        <f t="shared" si="4"/>
        <v>0</v>
      </c>
      <c r="B274" s="227" t="s">
        <v>2</v>
      </c>
      <c r="C274" s="228" t="s">
        <v>53</v>
      </c>
      <c r="D274" s="229" t="s">
        <v>640</v>
      </c>
      <c r="E274" s="227" t="s">
        <v>370</v>
      </c>
      <c r="F274" s="228" t="s">
        <v>429</v>
      </c>
      <c r="G274" s="227" t="s">
        <v>222</v>
      </c>
    </row>
    <row r="275" spans="1:7" x14ac:dyDescent="0.25">
      <c r="A275" s="227">
        <f t="shared" si="4"/>
        <v>0</v>
      </c>
      <c r="B275" s="227" t="s">
        <v>2</v>
      </c>
      <c r="C275" s="228" t="s">
        <v>53</v>
      </c>
      <c r="D275" s="229" t="s">
        <v>641</v>
      </c>
      <c r="E275" s="227"/>
      <c r="F275" s="228" t="s">
        <v>642</v>
      </c>
      <c r="G275" s="227" t="s">
        <v>222</v>
      </c>
    </row>
    <row r="276" spans="1:7" x14ac:dyDescent="0.25">
      <c r="A276" s="227">
        <f t="shared" si="4"/>
        <v>0</v>
      </c>
      <c r="B276" s="227" t="s">
        <v>2</v>
      </c>
      <c r="C276" s="228" t="s">
        <v>53</v>
      </c>
      <c r="D276" s="229" t="s">
        <v>643</v>
      </c>
      <c r="E276" s="227"/>
      <c r="F276" s="228" t="s">
        <v>642</v>
      </c>
      <c r="G276" s="227" t="s">
        <v>222</v>
      </c>
    </row>
    <row r="277" spans="1:7" x14ac:dyDescent="0.25">
      <c r="A277" s="227">
        <f t="shared" si="4"/>
        <v>0</v>
      </c>
      <c r="B277" s="227" t="s">
        <v>2</v>
      </c>
      <c r="C277" s="228" t="s">
        <v>53</v>
      </c>
      <c r="D277" s="229" t="s">
        <v>644</v>
      </c>
      <c r="E277" s="227" t="s">
        <v>444</v>
      </c>
      <c r="F277" s="228" t="s">
        <v>642</v>
      </c>
      <c r="G277" s="227" t="s">
        <v>222</v>
      </c>
    </row>
    <row r="278" spans="1:7" x14ac:dyDescent="0.25">
      <c r="A278" s="227">
        <f t="shared" si="4"/>
        <v>0</v>
      </c>
      <c r="B278" s="227" t="s">
        <v>2</v>
      </c>
      <c r="C278" s="228" t="s">
        <v>56</v>
      </c>
      <c r="D278" s="229" t="s">
        <v>645</v>
      </c>
      <c r="E278" s="227"/>
      <c r="F278" s="228" t="s">
        <v>646</v>
      </c>
      <c r="G278" s="227" t="s">
        <v>222</v>
      </c>
    </row>
    <row r="279" spans="1:7" x14ac:dyDescent="0.25">
      <c r="A279" s="227">
        <f t="shared" si="4"/>
        <v>0</v>
      </c>
      <c r="B279" s="227" t="s">
        <v>2</v>
      </c>
      <c r="C279" s="228" t="s">
        <v>56</v>
      </c>
      <c r="D279" s="229" t="s">
        <v>647</v>
      </c>
      <c r="E279" s="227"/>
      <c r="F279" s="228" t="s">
        <v>646</v>
      </c>
      <c r="G279" s="227" t="s">
        <v>222</v>
      </c>
    </row>
    <row r="280" spans="1:7" x14ac:dyDescent="0.25">
      <c r="A280" s="227">
        <f t="shared" si="4"/>
        <v>0</v>
      </c>
      <c r="B280" s="227" t="s">
        <v>2</v>
      </c>
      <c r="C280" s="228" t="s">
        <v>56</v>
      </c>
      <c r="D280" s="229" t="s">
        <v>648</v>
      </c>
      <c r="E280" s="227"/>
      <c r="F280" s="228" t="s">
        <v>649</v>
      </c>
      <c r="G280" s="227" t="s">
        <v>222</v>
      </c>
    </row>
    <row r="281" spans="1:7" x14ac:dyDescent="0.25">
      <c r="A281" s="227">
        <f t="shared" si="4"/>
        <v>0</v>
      </c>
      <c r="B281" s="227" t="s">
        <v>2</v>
      </c>
      <c r="C281" s="228" t="s">
        <v>56</v>
      </c>
      <c r="D281" s="229" t="s">
        <v>650</v>
      </c>
      <c r="E281" s="227"/>
      <c r="F281" s="228" t="s">
        <v>651</v>
      </c>
      <c r="G281" s="227" t="s">
        <v>222</v>
      </c>
    </row>
    <row r="282" spans="1:7" x14ac:dyDescent="0.25">
      <c r="A282" s="227">
        <f t="shared" si="4"/>
        <v>0</v>
      </c>
      <c r="B282" s="227" t="s">
        <v>2</v>
      </c>
      <c r="C282" s="228" t="s">
        <v>56</v>
      </c>
      <c r="D282" s="229" t="s">
        <v>652</v>
      </c>
      <c r="E282" s="227"/>
      <c r="F282" s="228" t="s">
        <v>653</v>
      </c>
      <c r="G282" s="227" t="s">
        <v>222</v>
      </c>
    </row>
    <row r="283" spans="1:7" x14ac:dyDescent="0.25">
      <c r="A283" s="227">
        <f t="shared" si="4"/>
        <v>0</v>
      </c>
      <c r="B283" s="227" t="s">
        <v>2</v>
      </c>
      <c r="C283" s="228" t="s">
        <v>56</v>
      </c>
      <c r="D283" s="229" t="s">
        <v>654</v>
      </c>
      <c r="E283" s="227"/>
      <c r="F283" s="228" t="s">
        <v>646</v>
      </c>
      <c r="G283" s="227" t="s">
        <v>222</v>
      </c>
    </row>
    <row r="284" spans="1:7" x14ac:dyDescent="0.25">
      <c r="A284" s="227">
        <f t="shared" si="4"/>
        <v>0</v>
      </c>
      <c r="B284" s="227" t="s">
        <v>2</v>
      </c>
      <c r="C284" s="228" t="s">
        <v>56</v>
      </c>
      <c r="D284" s="229" t="s">
        <v>655</v>
      </c>
      <c r="E284" s="227"/>
      <c r="F284" s="228" t="s">
        <v>656</v>
      </c>
      <c r="G284" s="227" t="s">
        <v>222</v>
      </c>
    </row>
    <row r="285" spans="1:7" x14ac:dyDescent="0.25">
      <c r="A285" s="227">
        <f t="shared" si="4"/>
        <v>0</v>
      </c>
      <c r="B285" s="227" t="s">
        <v>2</v>
      </c>
      <c r="C285" s="228" t="s">
        <v>56</v>
      </c>
      <c r="D285" s="229" t="s">
        <v>657</v>
      </c>
      <c r="E285" s="227"/>
      <c r="F285" s="228" t="s">
        <v>658</v>
      </c>
      <c r="G285" s="227" t="s">
        <v>222</v>
      </c>
    </row>
    <row r="286" spans="1:7" x14ac:dyDescent="0.25">
      <c r="A286" s="227">
        <f t="shared" si="4"/>
        <v>0</v>
      </c>
      <c r="B286" s="227" t="s">
        <v>2</v>
      </c>
      <c r="C286" s="228" t="s">
        <v>56</v>
      </c>
      <c r="D286" s="229" t="s">
        <v>659</v>
      </c>
      <c r="E286" s="227"/>
      <c r="F286" s="228" t="s">
        <v>660</v>
      </c>
      <c r="G286" s="227" t="s">
        <v>222</v>
      </c>
    </row>
    <row r="287" spans="1:7" x14ac:dyDescent="0.25">
      <c r="A287" s="227">
        <f t="shared" si="4"/>
        <v>0</v>
      </c>
      <c r="B287" s="227" t="s">
        <v>2</v>
      </c>
      <c r="C287" s="228" t="s">
        <v>56</v>
      </c>
      <c r="D287" s="229" t="s">
        <v>661</v>
      </c>
      <c r="E287" s="227"/>
      <c r="F287" s="228" t="s">
        <v>662</v>
      </c>
      <c r="G287" s="227" t="s">
        <v>222</v>
      </c>
    </row>
    <row r="288" spans="1:7" x14ac:dyDescent="0.25">
      <c r="A288" s="227">
        <f t="shared" si="4"/>
        <v>0</v>
      </c>
      <c r="B288" s="227" t="s">
        <v>2</v>
      </c>
      <c r="C288" s="228" t="s">
        <v>56</v>
      </c>
      <c r="D288" s="229" t="s">
        <v>663</v>
      </c>
      <c r="E288" s="227"/>
      <c r="F288" s="228" t="s">
        <v>664</v>
      </c>
      <c r="G288" s="227" t="s">
        <v>222</v>
      </c>
    </row>
    <row r="289" spans="1:7" x14ac:dyDescent="0.25">
      <c r="A289" s="227">
        <f t="shared" si="4"/>
        <v>0</v>
      </c>
      <c r="B289" s="227" t="s">
        <v>2</v>
      </c>
      <c r="C289" s="228" t="s">
        <v>56</v>
      </c>
      <c r="D289" s="229" t="s">
        <v>665</v>
      </c>
      <c r="E289" s="227"/>
      <c r="F289" s="228" t="s">
        <v>666</v>
      </c>
      <c r="G289" s="227" t="s">
        <v>222</v>
      </c>
    </row>
    <row r="290" spans="1:7" x14ac:dyDescent="0.25">
      <c r="A290" s="227">
        <f t="shared" si="4"/>
        <v>0</v>
      </c>
      <c r="B290" s="227" t="s">
        <v>2</v>
      </c>
      <c r="C290" s="228" t="s">
        <v>56</v>
      </c>
      <c r="D290" s="229" t="s">
        <v>667</v>
      </c>
      <c r="E290" s="227"/>
      <c r="F290" s="228" t="s">
        <v>293</v>
      </c>
      <c r="G290" s="227" t="s">
        <v>222</v>
      </c>
    </row>
    <row r="291" spans="1:7" x14ac:dyDescent="0.25">
      <c r="A291" s="227">
        <f t="shared" si="4"/>
        <v>0</v>
      </c>
      <c r="B291" s="227" t="s">
        <v>2</v>
      </c>
      <c r="C291" s="228" t="s">
        <v>56</v>
      </c>
      <c r="D291" s="229" t="s">
        <v>668</v>
      </c>
      <c r="E291" s="227"/>
      <c r="F291" s="228" t="s">
        <v>669</v>
      </c>
      <c r="G291" s="227" t="s">
        <v>222</v>
      </c>
    </row>
    <row r="292" spans="1:7" x14ac:dyDescent="0.25">
      <c r="A292" s="227">
        <f t="shared" si="4"/>
        <v>0</v>
      </c>
      <c r="B292" s="227" t="s">
        <v>2</v>
      </c>
      <c r="C292" s="228" t="s">
        <v>56</v>
      </c>
      <c r="D292" s="229" t="s">
        <v>670</v>
      </c>
      <c r="E292" s="227"/>
      <c r="F292" s="228" t="s">
        <v>320</v>
      </c>
      <c r="G292" s="227" t="s">
        <v>222</v>
      </c>
    </row>
    <row r="293" spans="1:7" x14ac:dyDescent="0.25">
      <c r="A293" s="227">
        <f t="shared" si="4"/>
        <v>0</v>
      </c>
      <c r="B293" s="227" t="s">
        <v>2</v>
      </c>
      <c r="C293" s="228" t="s">
        <v>263</v>
      </c>
      <c r="D293" s="229" t="s">
        <v>671</v>
      </c>
      <c r="E293" s="227"/>
      <c r="F293" s="228" t="s">
        <v>672</v>
      </c>
      <c r="G293" s="227" t="s">
        <v>221</v>
      </c>
    </row>
    <row r="294" spans="1:7" x14ac:dyDescent="0.25">
      <c r="A294" s="227">
        <f t="shared" si="4"/>
        <v>0</v>
      </c>
      <c r="B294" s="227" t="s">
        <v>2</v>
      </c>
      <c r="C294" s="228" t="s">
        <v>263</v>
      </c>
      <c r="D294" s="229" t="s">
        <v>673</v>
      </c>
      <c r="E294" s="227"/>
      <c r="F294" s="228" t="s">
        <v>674</v>
      </c>
      <c r="G294" s="227" t="s">
        <v>222</v>
      </c>
    </row>
    <row r="295" spans="1:7" x14ac:dyDescent="0.25">
      <c r="A295" s="227">
        <f t="shared" si="4"/>
        <v>0</v>
      </c>
      <c r="B295" s="227" t="s">
        <v>2</v>
      </c>
      <c r="C295" s="228" t="s">
        <v>263</v>
      </c>
      <c r="D295" s="229" t="s">
        <v>675</v>
      </c>
      <c r="E295" s="227"/>
      <c r="F295" s="228" t="s">
        <v>676</v>
      </c>
      <c r="G295" s="227" t="s">
        <v>222</v>
      </c>
    </row>
    <row r="296" spans="1:7" x14ac:dyDescent="0.25">
      <c r="A296" s="227">
        <f t="shared" si="4"/>
        <v>0</v>
      </c>
      <c r="B296" s="227" t="s">
        <v>2</v>
      </c>
      <c r="C296" s="228" t="s">
        <v>263</v>
      </c>
      <c r="D296" s="229" t="s">
        <v>677</v>
      </c>
      <c r="E296" s="227"/>
      <c r="F296" s="228" t="s">
        <v>672</v>
      </c>
      <c r="G296" s="227" t="s">
        <v>221</v>
      </c>
    </row>
    <row r="297" spans="1:7" x14ac:dyDescent="0.25">
      <c r="A297" s="227">
        <f t="shared" si="4"/>
        <v>0</v>
      </c>
      <c r="B297" s="227" t="s">
        <v>2</v>
      </c>
      <c r="C297" s="228" t="s">
        <v>263</v>
      </c>
      <c r="D297" s="229" t="s">
        <v>678</v>
      </c>
      <c r="E297" s="227"/>
      <c r="F297" s="228" t="s">
        <v>679</v>
      </c>
      <c r="G297" s="227" t="s">
        <v>222</v>
      </c>
    </row>
    <row r="298" spans="1:7" x14ac:dyDescent="0.25">
      <c r="A298" s="227">
        <f t="shared" si="4"/>
        <v>0</v>
      </c>
      <c r="B298" s="230" t="s">
        <v>2</v>
      </c>
      <c r="C298" s="231" t="s">
        <v>263</v>
      </c>
      <c r="D298" s="232" t="s">
        <v>680</v>
      </c>
      <c r="E298" s="232"/>
      <c r="F298" s="231" t="s">
        <v>681</v>
      </c>
      <c r="G298" s="230" t="s">
        <v>221</v>
      </c>
    </row>
    <row r="299" spans="1:7" x14ac:dyDescent="0.25">
      <c r="A299" s="227">
        <f t="shared" si="4"/>
        <v>0</v>
      </c>
      <c r="B299" s="227" t="s">
        <v>2</v>
      </c>
      <c r="C299" s="228" t="s">
        <v>263</v>
      </c>
      <c r="D299" s="229" t="s">
        <v>682</v>
      </c>
      <c r="E299" s="227"/>
      <c r="F299" s="228" t="s">
        <v>683</v>
      </c>
      <c r="G299" s="227" t="s">
        <v>221</v>
      </c>
    </row>
    <row r="300" spans="1:7" x14ac:dyDescent="0.25">
      <c r="A300" s="227">
        <f t="shared" si="4"/>
        <v>0</v>
      </c>
      <c r="B300" s="227" t="s">
        <v>2</v>
      </c>
      <c r="C300" s="228" t="s">
        <v>263</v>
      </c>
      <c r="D300" s="229" t="s">
        <v>684</v>
      </c>
      <c r="E300" s="227"/>
      <c r="F300" s="228" t="s">
        <v>685</v>
      </c>
      <c r="G300" s="227" t="s">
        <v>221</v>
      </c>
    </row>
    <row r="301" spans="1:7" x14ac:dyDescent="0.25">
      <c r="A301" s="227">
        <f t="shared" si="4"/>
        <v>0</v>
      </c>
      <c r="B301" s="227" t="s">
        <v>2</v>
      </c>
      <c r="C301" s="228" t="s">
        <v>263</v>
      </c>
      <c r="D301" s="229" t="s">
        <v>686</v>
      </c>
      <c r="E301" s="227"/>
      <c r="F301" s="228" t="s">
        <v>687</v>
      </c>
      <c r="G301" s="227" t="s">
        <v>221</v>
      </c>
    </row>
    <row r="302" spans="1:7" x14ac:dyDescent="0.25">
      <c r="A302" s="227">
        <f t="shared" si="4"/>
        <v>0</v>
      </c>
      <c r="B302" s="227" t="s">
        <v>2</v>
      </c>
      <c r="C302" s="228" t="s">
        <v>263</v>
      </c>
      <c r="D302" s="229" t="s">
        <v>688</v>
      </c>
      <c r="E302" s="227"/>
      <c r="F302" s="228" t="s">
        <v>681</v>
      </c>
      <c r="G302" s="227" t="s">
        <v>221</v>
      </c>
    </row>
    <row r="303" spans="1:7" x14ac:dyDescent="0.25">
      <c r="A303" s="227">
        <f t="shared" si="4"/>
        <v>0</v>
      </c>
      <c r="B303" s="227" t="s">
        <v>2</v>
      </c>
      <c r="C303" s="228" t="s">
        <v>263</v>
      </c>
      <c r="D303" s="229" t="s">
        <v>689</v>
      </c>
      <c r="E303" s="227"/>
      <c r="F303" s="228" t="s">
        <v>690</v>
      </c>
      <c r="G303" s="227" t="s">
        <v>221</v>
      </c>
    </row>
    <row r="304" spans="1:7" x14ac:dyDescent="0.25">
      <c r="A304" s="227">
        <f t="shared" si="4"/>
        <v>0</v>
      </c>
      <c r="B304" s="227" t="s">
        <v>2</v>
      </c>
      <c r="C304" s="228" t="s">
        <v>263</v>
      </c>
      <c r="D304" s="229" t="s">
        <v>691</v>
      </c>
      <c r="E304" s="227"/>
      <c r="F304" s="228" t="s">
        <v>692</v>
      </c>
      <c r="G304" s="227" t="s">
        <v>221</v>
      </c>
    </row>
    <row r="305" spans="1:7" x14ac:dyDescent="0.25">
      <c r="A305" s="227">
        <f t="shared" si="4"/>
        <v>0</v>
      </c>
      <c r="B305" s="227" t="s">
        <v>2</v>
      </c>
      <c r="C305" s="228" t="s">
        <v>263</v>
      </c>
      <c r="D305" s="229" t="s">
        <v>693</v>
      </c>
      <c r="E305" s="227"/>
      <c r="F305" s="228" t="s">
        <v>692</v>
      </c>
      <c r="G305" s="227" t="s">
        <v>221</v>
      </c>
    </row>
    <row r="306" spans="1:7" x14ac:dyDescent="0.25">
      <c r="A306" s="227">
        <f t="shared" si="4"/>
        <v>0</v>
      </c>
      <c r="B306" s="227" t="s">
        <v>2</v>
      </c>
      <c r="C306" s="228" t="s">
        <v>55</v>
      </c>
      <c r="D306" s="229" t="s">
        <v>694</v>
      </c>
      <c r="E306" s="227"/>
      <c r="F306" s="228" t="s">
        <v>695</v>
      </c>
      <c r="G306" s="227" t="s">
        <v>222</v>
      </c>
    </row>
    <row r="307" spans="1:7" x14ac:dyDescent="0.25">
      <c r="A307" s="227">
        <f t="shared" si="4"/>
        <v>0</v>
      </c>
      <c r="B307" s="227" t="s">
        <v>2</v>
      </c>
      <c r="C307" s="228" t="s">
        <v>55</v>
      </c>
      <c r="D307" s="229" t="s">
        <v>696</v>
      </c>
      <c r="E307" s="227"/>
      <c r="F307" s="228" t="s">
        <v>697</v>
      </c>
      <c r="G307" s="227" t="s">
        <v>222</v>
      </c>
    </row>
    <row r="308" spans="1:7" x14ac:dyDescent="0.25">
      <c r="A308" s="227">
        <f t="shared" si="4"/>
        <v>0</v>
      </c>
      <c r="B308" s="227" t="s">
        <v>2</v>
      </c>
      <c r="C308" s="228" t="s">
        <v>55</v>
      </c>
      <c r="D308" s="229" t="s">
        <v>698</v>
      </c>
      <c r="E308" s="227"/>
      <c r="F308" s="228" t="s">
        <v>699</v>
      </c>
      <c r="G308" s="227" t="s">
        <v>222</v>
      </c>
    </row>
    <row r="309" spans="1:7" x14ac:dyDescent="0.25">
      <c r="A309" s="227">
        <f t="shared" si="4"/>
        <v>0</v>
      </c>
      <c r="B309" s="227" t="s">
        <v>2</v>
      </c>
      <c r="C309" s="228" t="s">
        <v>55</v>
      </c>
      <c r="D309" s="229" t="s">
        <v>700</v>
      </c>
      <c r="E309" s="227"/>
      <c r="F309" s="228" t="s">
        <v>701</v>
      </c>
      <c r="G309" s="227" t="s">
        <v>222</v>
      </c>
    </row>
    <row r="310" spans="1:7" x14ac:dyDescent="0.25">
      <c r="A310" s="227">
        <f t="shared" si="4"/>
        <v>0</v>
      </c>
      <c r="B310" s="227" t="s">
        <v>2</v>
      </c>
      <c r="C310" s="228" t="s">
        <v>55</v>
      </c>
      <c r="D310" s="229" t="s">
        <v>702</v>
      </c>
      <c r="E310" s="227"/>
      <c r="F310" s="228" t="s">
        <v>703</v>
      </c>
      <c r="G310" s="227" t="s">
        <v>222</v>
      </c>
    </row>
    <row r="311" spans="1:7" x14ac:dyDescent="0.25">
      <c r="A311" s="227">
        <f t="shared" si="4"/>
        <v>0</v>
      </c>
      <c r="B311" s="227" t="s">
        <v>2</v>
      </c>
      <c r="C311" s="228" t="s">
        <v>55</v>
      </c>
      <c r="D311" s="229" t="s">
        <v>704</v>
      </c>
      <c r="E311" s="227"/>
      <c r="F311" s="228" t="s">
        <v>705</v>
      </c>
      <c r="G311" s="227" t="s">
        <v>222</v>
      </c>
    </row>
    <row r="312" spans="1:7" x14ac:dyDescent="0.25">
      <c r="A312" s="227">
        <f t="shared" si="4"/>
        <v>0</v>
      </c>
      <c r="B312" s="227" t="s">
        <v>2</v>
      </c>
      <c r="C312" s="228" t="s">
        <v>55</v>
      </c>
      <c r="D312" s="229" t="s">
        <v>706</v>
      </c>
      <c r="E312" s="227"/>
      <c r="F312" s="228" t="s">
        <v>707</v>
      </c>
      <c r="G312" s="227" t="s">
        <v>222</v>
      </c>
    </row>
    <row r="313" spans="1:7" x14ac:dyDescent="0.25">
      <c r="A313" s="227">
        <f t="shared" si="4"/>
        <v>0</v>
      </c>
      <c r="B313" s="227" t="s">
        <v>2</v>
      </c>
      <c r="C313" s="228" t="s">
        <v>55</v>
      </c>
      <c r="D313" s="229" t="s">
        <v>708</v>
      </c>
      <c r="E313" s="227"/>
      <c r="F313" s="228" t="s">
        <v>709</v>
      </c>
      <c r="G313" s="227" t="s">
        <v>222</v>
      </c>
    </row>
    <row r="314" spans="1:7" x14ac:dyDescent="0.25">
      <c r="A314" s="227">
        <f t="shared" si="4"/>
        <v>0</v>
      </c>
      <c r="B314" s="227" t="s">
        <v>2</v>
      </c>
      <c r="C314" s="228" t="s">
        <v>55</v>
      </c>
      <c r="D314" s="229" t="s">
        <v>710</v>
      </c>
      <c r="E314" s="227"/>
      <c r="F314" s="228" t="s">
        <v>711</v>
      </c>
      <c r="G314" s="227" t="s">
        <v>222</v>
      </c>
    </row>
    <row r="315" spans="1:7" x14ac:dyDescent="0.25">
      <c r="A315" s="227">
        <f t="shared" si="4"/>
        <v>0</v>
      </c>
      <c r="B315" s="227" t="s">
        <v>2</v>
      </c>
      <c r="C315" s="228" t="s">
        <v>55</v>
      </c>
      <c r="D315" s="229" t="s">
        <v>712</v>
      </c>
      <c r="E315" s="227"/>
      <c r="F315" s="228" t="s">
        <v>713</v>
      </c>
      <c r="G315" s="227" t="s">
        <v>222</v>
      </c>
    </row>
    <row r="316" spans="1:7" x14ac:dyDescent="0.25">
      <c r="A316" s="227">
        <f t="shared" si="4"/>
        <v>0</v>
      </c>
      <c r="B316" s="227" t="s">
        <v>2</v>
      </c>
      <c r="C316" s="228" t="s">
        <v>55</v>
      </c>
      <c r="D316" s="229" t="s">
        <v>714</v>
      </c>
      <c r="E316" s="227"/>
      <c r="F316" s="228" t="s">
        <v>715</v>
      </c>
      <c r="G316" s="227" t="s">
        <v>222</v>
      </c>
    </row>
    <row r="317" spans="1:7" x14ac:dyDescent="0.25">
      <c r="A317" s="227">
        <f t="shared" si="4"/>
        <v>0</v>
      </c>
      <c r="B317" s="227" t="s">
        <v>2</v>
      </c>
      <c r="C317" s="228" t="s">
        <v>55</v>
      </c>
      <c r="D317" s="229" t="s">
        <v>716</v>
      </c>
      <c r="E317" s="227"/>
      <c r="F317" s="228" t="s">
        <v>717</v>
      </c>
      <c r="G317" s="227" t="s">
        <v>221</v>
      </c>
    </row>
    <row r="318" spans="1:7" x14ac:dyDescent="0.25">
      <c r="A318" s="227">
        <f t="shared" si="4"/>
        <v>0</v>
      </c>
      <c r="B318" s="227" t="s">
        <v>2</v>
      </c>
      <c r="C318" s="228" t="s">
        <v>55</v>
      </c>
      <c r="D318" s="229" t="s">
        <v>718</v>
      </c>
      <c r="E318" s="227"/>
      <c r="F318" s="228" t="s">
        <v>719</v>
      </c>
      <c r="G318" s="227" t="s">
        <v>221</v>
      </c>
    </row>
    <row r="319" spans="1:7" x14ac:dyDescent="0.25">
      <c r="A319" s="227">
        <f t="shared" si="4"/>
        <v>0</v>
      </c>
      <c r="B319" s="227" t="s">
        <v>2</v>
      </c>
      <c r="C319" s="228" t="s">
        <v>55</v>
      </c>
      <c r="D319" s="229" t="s">
        <v>720</v>
      </c>
      <c r="E319" s="227"/>
      <c r="F319" s="228" t="s">
        <v>721</v>
      </c>
      <c r="G319" s="227" t="s">
        <v>221</v>
      </c>
    </row>
    <row r="320" spans="1:7" x14ac:dyDescent="0.25">
      <c r="A320" s="227">
        <f t="shared" si="4"/>
        <v>0</v>
      </c>
      <c r="B320" s="227" t="s">
        <v>2</v>
      </c>
      <c r="C320" s="228" t="s">
        <v>55</v>
      </c>
      <c r="D320" s="229" t="s">
        <v>722</v>
      </c>
      <c r="E320" s="227"/>
      <c r="F320" s="228" t="s">
        <v>723</v>
      </c>
      <c r="G320" s="227" t="s">
        <v>222</v>
      </c>
    </row>
    <row r="321" spans="1:7" x14ac:dyDescent="0.25">
      <c r="A321" s="227">
        <f t="shared" si="4"/>
        <v>0</v>
      </c>
      <c r="B321" s="227" t="s">
        <v>2</v>
      </c>
      <c r="C321" s="228" t="s">
        <v>55</v>
      </c>
      <c r="D321" s="229" t="s">
        <v>724</v>
      </c>
      <c r="E321" s="227"/>
      <c r="F321" s="228" t="s">
        <v>725</v>
      </c>
      <c r="G321" s="227" t="s">
        <v>222</v>
      </c>
    </row>
    <row r="322" spans="1:7" x14ac:dyDescent="0.25">
      <c r="A322" s="227">
        <f t="shared" ref="A322:A385" si="5">IF(J322="SI",IF(C322&lt;&gt;C321,1,A321+1),IF(C322&lt;&gt;C321,0,A321))</f>
        <v>0</v>
      </c>
      <c r="B322" s="227" t="s">
        <v>2</v>
      </c>
      <c r="C322" s="228" t="s">
        <v>55</v>
      </c>
      <c r="D322" s="229" t="s">
        <v>726</v>
      </c>
      <c r="E322" s="227"/>
      <c r="F322" s="228" t="s">
        <v>727</v>
      </c>
      <c r="G322" s="227" t="s">
        <v>221</v>
      </c>
    </row>
    <row r="323" spans="1:7" x14ac:dyDescent="0.25">
      <c r="A323" s="227">
        <f t="shared" si="5"/>
        <v>0</v>
      </c>
      <c r="B323" s="227" t="s">
        <v>2</v>
      </c>
      <c r="C323" s="228" t="s">
        <v>55</v>
      </c>
      <c r="D323" s="229" t="s">
        <v>728</v>
      </c>
      <c r="E323" s="227"/>
      <c r="F323" s="228" t="s">
        <v>729</v>
      </c>
      <c r="G323" s="227" t="s">
        <v>222</v>
      </c>
    </row>
    <row r="324" spans="1:7" x14ac:dyDescent="0.25">
      <c r="A324" s="227">
        <f t="shared" si="5"/>
        <v>0</v>
      </c>
      <c r="B324" s="227" t="s">
        <v>2</v>
      </c>
      <c r="C324" s="228" t="s">
        <v>55</v>
      </c>
      <c r="D324" s="229" t="s">
        <v>730</v>
      </c>
      <c r="E324" s="227"/>
      <c r="F324" s="228" t="s">
        <v>731</v>
      </c>
      <c r="G324" s="227" t="s">
        <v>222</v>
      </c>
    </row>
    <row r="325" spans="1:7" x14ac:dyDescent="0.25">
      <c r="A325" s="227">
        <f t="shared" si="5"/>
        <v>0</v>
      </c>
      <c r="B325" s="227" t="s">
        <v>2</v>
      </c>
      <c r="C325" s="228" t="s">
        <v>55</v>
      </c>
      <c r="D325" s="229" t="s">
        <v>732</v>
      </c>
      <c r="E325" s="227"/>
      <c r="F325" s="228" t="s">
        <v>727</v>
      </c>
      <c r="G325" s="227" t="s">
        <v>221</v>
      </c>
    </row>
    <row r="326" spans="1:7" x14ac:dyDescent="0.25">
      <c r="A326" s="227">
        <f t="shared" si="5"/>
        <v>0</v>
      </c>
      <c r="B326" s="227" t="s">
        <v>2</v>
      </c>
      <c r="C326" s="228" t="s">
        <v>55</v>
      </c>
      <c r="D326" s="229" t="s">
        <v>733</v>
      </c>
      <c r="E326" s="227"/>
      <c r="F326" s="228" t="s">
        <v>734</v>
      </c>
      <c r="G326" s="227" t="s">
        <v>221</v>
      </c>
    </row>
    <row r="327" spans="1:7" x14ac:dyDescent="0.25">
      <c r="A327" s="227">
        <f t="shared" si="5"/>
        <v>0</v>
      </c>
      <c r="B327" s="227" t="s">
        <v>2</v>
      </c>
      <c r="C327" s="228" t="s">
        <v>55</v>
      </c>
      <c r="D327" s="229" t="s">
        <v>735</v>
      </c>
      <c r="E327" s="227"/>
      <c r="F327" s="228" t="s">
        <v>727</v>
      </c>
      <c r="G327" s="227" t="s">
        <v>222</v>
      </c>
    </row>
    <row r="328" spans="1:7" x14ac:dyDescent="0.25">
      <c r="A328" s="227">
        <f t="shared" si="5"/>
        <v>0</v>
      </c>
      <c r="B328" s="227" t="s">
        <v>2</v>
      </c>
      <c r="C328" s="228" t="s">
        <v>55</v>
      </c>
      <c r="D328" s="229" t="s">
        <v>736</v>
      </c>
      <c r="E328" s="227"/>
      <c r="F328" s="228" t="s">
        <v>320</v>
      </c>
      <c r="G328" s="227" t="s">
        <v>222</v>
      </c>
    </row>
    <row r="329" spans="1:7" x14ac:dyDescent="0.25">
      <c r="A329" s="227">
        <f t="shared" si="5"/>
        <v>0</v>
      </c>
      <c r="B329" s="227" t="s">
        <v>2</v>
      </c>
      <c r="C329" s="228" t="s">
        <v>55</v>
      </c>
      <c r="D329" s="229" t="s">
        <v>737</v>
      </c>
      <c r="E329" s="227"/>
      <c r="F329" s="228" t="s">
        <v>293</v>
      </c>
      <c r="G329" s="227" t="s">
        <v>222</v>
      </c>
    </row>
    <row r="330" spans="1:7" x14ac:dyDescent="0.25">
      <c r="A330" s="227">
        <f t="shared" si="5"/>
        <v>0</v>
      </c>
      <c r="B330" s="227" t="s">
        <v>2</v>
      </c>
      <c r="C330" s="228" t="s">
        <v>55</v>
      </c>
      <c r="D330" s="229" t="s">
        <v>738</v>
      </c>
      <c r="E330" s="227"/>
      <c r="F330" s="228" t="s">
        <v>293</v>
      </c>
      <c r="G330" s="227" t="s">
        <v>222</v>
      </c>
    </row>
    <row r="331" spans="1:7" x14ac:dyDescent="0.25">
      <c r="A331" s="227">
        <f t="shared" si="5"/>
        <v>0</v>
      </c>
      <c r="B331" s="227" t="s">
        <v>2</v>
      </c>
      <c r="C331" s="228" t="s">
        <v>55</v>
      </c>
      <c r="D331" s="229" t="s">
        <v>739</v>
      </c>
      <c r="E331" s="227"/>
      <c r="F331" s="228" t="s">
        <v>740</v>
      </c>
      <c r="G331" s="227" t="s">
        <v>222</v>
      </c>
    </row>
    <row r="332" spans="1:7" x14ac:dyDescent="0.25">
      <c r="A332" s="227">
        <f t="shared" si="5"/>
        <v>0</v>
      </c>
      <c r="B332" s="227" t="s">
        <v>2</v>
      </c>
      <c r="C332" s="228" t="s">
        <v>55</v>
      </c>
      <c r="D332" s="229" t="s">
        <v>741</v>
      </c>
      <c r="E332" s="227"/>
      <c r="F332" s="228" t="s">
        <v>742</v>
      </c>
      <c r="G332" s="227" t="s">
        <v>222</v>
      </c>
    </row>
    <row r="333" spans="1:7" x14ac:dyDescent="0.25">
      <c r="A333" s="227">
        <f t="shared" si="5"/>
        <v>0</v>
      </c>
      <c r="B333" s="227" t="s">
        <v>2</v>
      </c>
      <c r="C333" s="228" t="s">
        <v>55</v>
      </c>
      <c r="D333" s="229" t="s">
        <v>743</v>
      </c>
      <c r="E333" s="227"/>
      <c r="F333" s="228" t="s">
        <v>744</v>
      </c>
      <c r="G333" s="227" t="s">
        <v>221</v>
      </c>
    </row>
    <row r="334" spans="1:7" x14ac:dyDescent="0.25">
      <c r="A334" s="227">
        <f t="shared" si="5"/>
        <v>0</v>
      </c>
      <c r="B334" s="227" t="s">
        <v>2</v>
      </c>
      <c r="C334" s="228" t="s">
        <v>55</v>
      </c>
      <c r="D334" s="229" t="s">
        <v>745</v>
      </c>
      <c r="E334" s="227"/>
      <c r="F334" s="228" t="s">
        <v>746</v>
      </c>
      <c r="G334" s="227" t="s">
        <v>222</v>
      </c>
    </row>
    <row r="335" spans="1:7" x14ac:dyDescent="0.25">
      <c r="A335" s="227">
        <f t="shared" si="5"/>
        <v>0</v>
      </c>
      <c r="B335" s="227" t="s">
        <v>2</v>
      </c>
      <c r="C335" s="228" t="s">
        <v>55</v>
      </c>
      <c r="D335" s="229" t="s">
        <v>747</v>
      </c>
      <c r="E335" s="227"/>
      <c r="F335" s="228" t="s">
        <v>748</v>
      </c>
      <c r="G335" s="227" t="s">
        <v>222</v>
      </c>
    </row>
    <row r="336" spans="1:7" x14ac:dyDescent="0.25">
      <c r="A336" s="227">
        <f t="shared" si="5"/>
        <v>0</v>
      </c>
      <c r="B336" s="227" t="s">
        <v>2</v>
      </c>
      <c r="C336" s="228" t="s">
        <v>55</v>
      </c>
      <c r="D336" s="229" t="s">
        <v>749</v>
      </c>
      <c r="E336" s="227"/>
      <c r="F336" s="228" t="s">
        <v>293</v>
      </c>
      <c r="G336" s="227" t="s">
        <v>222</v>
      </c>
    </row>
    <row r="337" spans="1:7" x14ac:dyDescent="0.25">
      <c r="A337" s="227">
        <f t="shared" si="5"/>
        <v>0</v>
      </c>
      <c r="B337" s="227" t="s">
        <v>2</v>
      </c>
      <c r="C337" s="228" t="s">
        <v>55</v>
      </c>
      <c r="D337" s="229" t="s">
        <v>750</v>
      </c>
      <c r="E337" s="227"/>
      <c r="F337" s="228" t="s">
        <v>320</v>
      </c>
      <c r="G337" s="227" t="s">
        <v>222</v>
      </c>
    </row>
    <row r="338" spans="1:7" x14ac:dyDescent="0.25">
      <c r="A338" s="227">
        <f t="shared" si="5"/>
        <v>0</v>
      </c>
      <c r="B338" s="227" t="s">
        <v>2</v>
      </c>
      <c r="C338" s="228" t="s">
        <v>55</v>
      </c>
      <c r="D338" s="229" t="s">
        <v>751</v>
      </c>
      <c r="E338" s="227"/>
      <c r="F338" s="228" t="s">
        <v>752</v>
      </c>
      <c r="G338" s="227" t="s">
        <v>222</v>
      </c>
    </row>
    <row r="339" spans="1:7" x14ac:dyDescent="0.25">
      <c r="A339" s="227">
        <f t="shared" si="5"/>
        <v>0</v>
      </c>
      <c r="B339" s="227" t="s">
        <v>2</v>
      </c>
      <c r="C339" s="228" t="s">
        <v>55</v>
      </c>
      <c r="D339" s="229" t="s">
        <v>753</v>
      </c>
      <c r="E339" s="227"/>
      <c r="F339" s="228" t="s">
        <v>754</v>
      </c>
      <c r="G339" s="227" t="s">
        <v>222</v>
      </c>
    </row>
    <row r="340" spans="1:7" x14ac:dyDescent="0.25">
      <c r="A340" s="227">
        <f t="shared" si="5"/>
        <v>0</v>
      </c>
      <c r="B340" s="227" t="s">
        <v>2</v>
      </c>
      <c r="C340" s="228" t="s">
        <v>55</v>
      </c>
      <c r="D340" s="229" t="s">
        <v>755</v>
      </c>
      <c r="E340" s="227"/>
      <c r="F340" s="228" t="s">
        <v>756</v>
      </c>
      <c r="G340" s="227" t="s">
        <v>222</v>
      </c>
    </row>
    <row r="341" spans="1:7" x14ac:dyDescent="0.25">
      <c r="A341" s="227">
        <f t="shared" si="5"/>
        <v>0</v>
      </c>
      <c r="B341" s="227" t="s">
        <v>2</v>
      </c>
      <c r="C341" s="228" t="s">
        <v>757</v>
      </c>
      <c r="D341" s="229" t="s">
        <v>758</v>
      </c>
      <c r="E341" s="227"/>
      <c r="F341" s="228" t="s">
        <v>759</v>
      </c>
      <c r="G341" s="227" t="s">
        <v>221</v>
      </c>
    </row>
    <row r="342" spans="1:7" x14ac:dyDescent="0.25">
      <c r="A342" s="227">
        <f t="shared" si="5"/>
        <v>0</v>
      </c>
      <c r="B342" s="227" t="s">
        <v>2</v>
      </c>
      <c r="C342" s="228" t="s">
        <v>757</v>
      </c>
      <c r="D342" s="229" t="s">
        <v>760</v>
      </c>
      <c r="E342" s="227"/>
      <c r="F342" s="228" t="s">
        <v>761</v>
      </c>
      <c r="G342" s="227" t="s">
        <v>221</v>
      </c>
    </row>
    <row r="343" spans="1:7" x14ac:dyDescent="0.25">
      <c r="A343" s="227">
        <f t="shared" si="5"/>
        <v>0</v>
      </c>
      <c r="B343" s="227" t="s">
        <v>2</v>
      </c>
      <c r="C343" s="228" t="s">
        <v>757</v>
      </c>
      <c r="D343" s="229" t="s">
        <v>762</v>
      </c>
      <c r="E343" s="227"/>
      <c r="F343" s="228" t="s">
        <v>759</v>
      </c>
      <c r="G343" s="227" t="s">
        <v>221</v>
      </c>
    </row>
    <row r="344" spans="1:7" x14ac:dyDescent="0.25">
      <c r="A344" s="227">
        <f t="shared" si="5"/>
        <v>0</v>
      </c>
      <c r="B344" s="227" t="s">
        <v>2</v>
      </c>
      <c r="C344" s="228" t="s">
        <v>757</v>
      </c>
      <c r="D344" s="229" t="s">
        <v>763</v>
      </c>
      <c r="E344" s="227"/>
      <c r="F344" s="228" t="s">
        <v>764</v>
      </c>
      <c r="G344" s="227" t="s">
        <v>336</v>
      </c>
    </row>
    <row r="345" spans="1:7" x14ac:dyDescent="0.25">
      <c r="A345" s="227">
        <f t="shared" si="5"/>
        <v>0</v>
      </c>
      <c r="B345" s="227" t="s">
        <v>2</v>
      </c>
      <c r="C345" s="228" t="s">
        <v>757</v>
      </c>
      <c r="D345" s="229" t="s">
        <v>765</v>
      </c>
      <c r="E345" s="227"/>
      <c r="F345" s="228" t="s">
        <v>759</v>
      </c>
      <c r="G345" s="227" t="s">
        <v>221</v>
      </c>
    </row>
    <row r="346" spans="1:7" x14ac:dyDescent="0.25">
      <c r="A346" s="227">
        <f t="shared" si="5"/>
        <v>0</v>
      </c>
      <c r="B346" s="227" t="s">
        <v>3</v>
      </c>
      <c r="C346" s="228" t="s">
        <v>70</v>
      </c>
      <c r="D346" s="229" t="s">
        <v>766</v>
      </c>
      <c r="E346" s="227"/>
      <c r="F346" s="233">
        <v>2.0951388888888887</v>
      </c>
      <c r="G346" s="227" t="s">
        <v>222</v>
      </c>
    </row>
    <row r="347" spans="1:7" x14ac:dyDescent="0.25">
      <c r="A347" s="227">
        <f t="shared" si="5"/>
        <v>0</v>
      </c>
      <c r="B347" s="227" t="s">
        <v>3</v>
      </c>
      <c r="C347" s="228" t="s">
        <v>71</v>
      </c>
      <c r="D347" s="229" t="s">
        <v>767</v>
      </c>
      <c r="E347" s="227" t="s">
        <v>346</v>
      </c>
      <c r="F347" s="233">
        <v>1.8833333333333335</v>
      </c>
      <c r="G347" s="227" t="s">
        <v>222</v>
      </c>
    </row>
    <row r="348" spans="1:7" x14ac:dyDescent="0.25">
      <c r="A348" s="227">
        <f t="shared" si="5"/>
        <v>0</v>
      </c>
      <c r="B348" s="227" t="s">
        <v>3</v>
      </c>
      <c r="C348" s="228" t="s">
        <v>71</v>
      </c>
      <c r="D348" s="229" t="s">
        <v>768</v>
      </c>
      <c r="E348" s="227" t="s">
        <v>346</v>
      </c>
      <c r="F348" s="228" t="s">
        <v>769</v>
      </c>
      <c r="G348" s="227" t="s">
        <v>222</v>
      </c>
    </row>
    <row r="349" spans="1:7" x14ac:dyDescent="0.25">
      <c r="A349" s="227">
        <f t="shared" si="5"/>
        <v>0</v>
      </c>
      <c r="B349" s="227" t="s">
        <v>3</v>
      </c>
      <c r="C349" s="228" t="s">
        <v>71</v>
      </c>
      <c r="D349" s="229" t="s">
        <v>770</v>
      </c>
      <c r="E349" s="227" t="s">
        <v>346</v>
      </c>
      <c r="F349" s="233">
        <v>2.0500000000000003</v>
      </c>
      <c r="G349" s="227" t="s">
        <v>222</v>
      </c>
    </row>
    <row r="350" spans="1:7" x14ac:dyDescent="0.25">
      <c r="A350" s="227">
        <f t="shared" si="5"/>
        <v>0</v>
      </c>
      <c r="B350" s="227" t="s">
        <v>3</v>
      </c>
      <c r="C350" s="228" t="s">
        <v>71</v>
      </c>
      <c r="D350" s="229" t="s">
        <v>771</v>
      </c>
      <c r="E350" s="227" t="s">
        <v>346</v>
      </c>
      <c r="F350" s="233">
        <v>1.8833333333333335</v>
      </c>
      <c r="G350" s="227" t="s">
        <v>222</v>
      </c>
    </row>
    <row r="351" spans="1:7" x14ac:dyDescent="0.25">
      <c r="A351" s="227">
        <f t="shared" si="5"/>
        <v>0</v>
      </c>
      <c r="B351" s="227" t="s">
        <v>3</v>
      </c>
      <c r="C351" s="228" t="s">
        <v>71</v>
      </c>
      <c r="D351" s="229" t="s">
        <v>772</v>
      </c>
      <c r="E351" s="227" t="s">
        <v>346</v>
      </c>
      <c r="F351" s="228" t="s">
        <v>769</v>
      </c>
      <c r="G351" s="227" t="s">
        <v>222</v>
      </c>
    </row>
    <row r="352" spans="1:7" x14ac:dyDescent="0.25">
      <c r="A352" s="227">
        <f t="shared" si="5"/>
        <v>0</v>
      </c>
      <c r="B352" s="227" t="s">
        <v>3</v>
      </c>
      <c r="C352" s="228" t="s">
        <v>71</v>
      </c>
      <c r="D352" s="229" t="s">
        <v>773</v>
      </c>
      <c r="E352" s="227"/>
      <c r="F352" s="228" t="s">
        <v>774</v>
      </c>
      <c r="G352" s="227" t="s">
        <v>222</v>
      </c>
    </row>
    <row r="353" spans="1:7" x14ac:dyDescent="0.25">
      <c r="A353" s="227">
        <f t="shared" si="5"/>
        <v>0</v>
      </c>
      <c r="B353" s="227" t="s">
        <v>3</v>
      </c>
      <c r="C353" s="228" t="s">
        <v>71</v>
      </c>
      <c r="D353" s="229" t="s">
        <v>775</v>
      </c>
      <c r="E353" s="227" t="s">
        <v>776</v>
      </c>
      <c r="F353" s="228" t="s">
        <v>777</v>
      </c>
      <c r="G353" s="227" t="s">
        <v>222</v>
      </c>
    </row>
    <row r="354" spans="1:7" x14ac:dyDescent="0.25">
      <c r="A354" s="227">
        <f t="shared" si="5"/>
        <v>0</v>
      </c>
      <c r="B354" s="227" t="s">
        <v>3</v>
      </c>
      <c r="C354" s="228" t="s">
        <v>71</v>
      </c>
      <c r="D354" s="229" t="s">
        <v>778</v>
      </c>
      <c r="E354" s="227"/>
      <c r="F354" s="228" t="s">
        <v>779</v>
      </c>
      <c r="G354" s="227" t="s">
        <v>222</v>
      </c>
    </row>
    <row r="355" spans="1:7" x14ac:dyDescent="0.25">
      <c r="A355" s="227">
        <f t="shared" si="5"/>
        <v>0</v>
      </c>
      <c r="B355" s="227" t="s">
        <v>3</v>
      </c>
      <c r="C355" s="228" t="s">
        <v>72</v>
      </c>
      <c r="D355" s="229" t="s">
        <v>780</v>
      </c>
      <c r="E355" s="227" t="s">
        <v>781</v>
      </c>
      <c r="F355" s="228" t="s">
        <v>782</v>
      </c>
      <c r="G355" s="227" t="s">
        <v>222</v>
      </c>
    </row>
    <row r="356" spans="1:7" x14ac:dyDescent="0.25">
      <c r="A356" s="227">
        <f t="shared" si="5"/>
        <v>0</v>
      </c>
      <c r="B356" s="227" t="s">
        <v>3</v>
      </c>
      <c r="C356" s="228" t="s">
        <v>72</v>
      </c>
      <c r="D356" s="229" t="s">
        <v>783</v>
      </c>
      <c r="E356" s="227" t="s">
        <v>346</v>
      </c>
      <c r="F356" s="233">
        <v>1.8833333333333335</v>
      </c>
      <c r="G356" s="227" t="s">
        <v>222</v>
      </c>
    </row>
    <row r="357" spans="1:7" x14ac:dyDescent="0.25">
      <c r="A357" s="227">
        <f t="shared" si="5"/>
        <v>0</v>
      </c>
      <c r="B357" s="227" t="s">
        <v>3</v>
      </c>
      <c r="C357" s="228" t="s">
        <v>72</v>
      </c>
      <c r="D357" s="229" t="s">
        <v>784</v>
      </c>
      <c r="E357" s="227" t="s">
        <v>346</v>
      </c>
      <c r="F357" s="228" t="s">
        <v>769</v>
      </c>
      <c r="G357" s="227" t="s">
        <v>222</v>
      </c>
    </row>
    <row r="358" spans="1:7" x14ac:dyDescent="0.25">
      <c r="A358" s="227">
        <f t="shared" si="5"/>
        <v>0</v>
      </c>
      <c r="B358" s="227" t="s">
        <v>3</v>
      </c>
      <c r="C358" s="228" t="s">
        <v>72</v>
      </c>
      <c r="D358" s="229" t="s">
        <v>785</v>
      </c>
      <c r="E358" s="227" t="s">
        <v>360</v>
      </c>
      <c r="F358" s="228" t="s">
        <v>786</v>
      </c>
      <c r="G358" s="227" t="s">
        <v>222</v>
      </c>
    </row>
    <row r="359" spans="1:7" x14ac:dyDescent="0.25">
      <c r="A359" s="227">
        <f t="shared" si="5"/>
        <v>0</v>
      </c>
      <c r="B359" s="227" t="s">
        <v>3</v>
      </c>
      <c r="C359" s="228" t="s">
        <v>72</v>
      </c>
      <c r="D359" s="229" t="s">
        <v>787</v>
      </c>
      <c r="E359" s="227" t="s">
        <v>360</v>
      </c>
      <c r="F359" s="228" t="s">
        <v>786</v>
      </c>
      <c r="G359" s="227" t="s">
        <v>222</v>
      </c>
    </row>
    <row r="360" spans="1:7" x14ac:dyDescent="0.25">
      <c r="A360" s="227">
        <f t="shared" si="5"/>
        <v>0</v>
      </c>
      <c r="B360" s="227" t="s">
        <v>3</v>
      </c>
      <c r="C360" s="228" t="s">
        <v>72</v>
      </c>
      <c r="D360" s="229" t="s">
        <v>788</v>
      </c>
      <c r="E360" s="227"/>
      <c r="F360" s="228" t="s">
        <v>789</v>
      </c>
      <c r="G360" s="227" t="s">
        <v>222</v>
      </c>
    </row>
    <row r="361" spans="1:7" x14ac:dyDescent="0.25">
      <c r="A361" s="227">
        <f t="shared" si="5"/>
        <v>0</v>
      </c>
      <c r="B361" s="227" t="s">
        <v>3</v>
      </c>
      <c r="C361" s="228" t="s">
        <v>72</v>
      </c>
      <c r="D361" s="229" t="s">
        <v>790</v>
      </c>
      <c r="E361" s="227" t="s">
        <v>781</v>
      </c>
      <c r="F361" s="228" t="s">
        <v>774</v>
      </c>
      <c r="G361" s="227" t="s">
        <v>222</v>
      </c>
    </row>
    <row r="362" spans="1:7" x14ac:dyDescent="0.25">
      <c r="A362" s="227">
        <f t="shared" si="5"/>
        <v>0</v>
      </c>
      <c r="B362" s="227" t="s">
        <v>3</v>
      </c>
      <c r="C362" s="228" t="s">
        <v>72</v>
      </c>
      <c r="D362" s="229" t="s">
        <v>791</v>
      </c>
      <c r="E362" s="227"/>
      <c r="F362" s="233">
        <v>2.0965277777777778</v>
      </c>
      <c r="G362" s="227" t="s">
        <v>222</v>
      </c>
    </row>
    <row r="363" spans="1:7" x14ac:dyDescent="0.25">
      <c r="A363" s="227">
        <f t="shared" si="5"/>
        <v>0</v>
      </c>
      <c r="B363" s="227" t="s">
        <v>3</v>
      </c>
      <c r="C363" s="228" t="s">
        <v>72</v>
      </c>
      <c r="D363" s="229" t="s">
        <v>792</v>
      </c>
      <c r="E363" s="227" t="s">
        <v>360</v>
      </c>
      <c r="F363" s="228" t="s">
        <v>793</v>
      </c>
      <c r="G363" s="227" t="s">
        <v>222</v>
      </c>
    </row>
    <row r="364" spans="1:7" x14ac:dyDescent="0.25">
      <c r="A364" s="227">
        <f t="shared" si="5"/>
        <v>0</v>
      </c>
      <c r="B364" s="227" t="s">
        <v>3</v>
      </c>
      <c r="C364" s="228" t="s">
        <v>72</v>
      </c>
      <c r="D364" s="229" t="s">
        <v>794</v>
      </c>
      <c r="E364" s="227" t="s">
        <v>346</v>
      </c>
      <c r="F364" s="228" t="s">
        <v>795</v>
      </c>
      <c r="G364" s="227" t="s">
        <v>222</v>
      </c>
    </row>
    <row r="365" spans="1:7" x14ac:dyDescent="0.25">
      <c r="A365" s="227">
        <f t="shared" si="5"/>
        <v>0</v>
      </c>
      <c r="B365" s="227" t="s">
        <v>3</v>
      </c>
      <c r="C365" s="228" t="s">
        <v>72</v>
      </c>
      <c r="D365" s="229" t="s">
        <v>796</v>
      </c>
      <c r="E365" s="227"/>
      <c r="F365" s="228" t="s">
        <v>797</v>
      </c>
      <c r="G365" s="227" t="s">
        <v>222</v>
      </c>
    </row>
    <row r="366" spans="1:7" x14ac:dyDescent="0.25">
      <c r="A366" s="227">
        <f t="shared" si="5"/>
        <v>0</v>
      </c>
      <c r="B366" s="227" t="s">
        <v>3</v>
      </c>
      <c r="C366" s="228" t="s">
        <v>72</v>
      </c>
      <c r="D366" s="229" t="s">
        <v>798</v>
      </c>
      <c r="E366" s="227" t="s">
        <v>799</v>
      </c>
      <c r="F366" s="228" t="s">
        <v>800</v>
      </c>
      <c r="G366" s="227" t="s">
        <v>222</v>
      </c>
    </row>
    <row r="367" spans="1:7" x14ac:dyDescent="0.25">
      <c r="A367" s="227">
        <f t="shared" si="5"/>
        <v>0</v>
      </c>
      <c r="B367" s="227" t="s">
        <v>3</v>
      </c>
      <c r="C367" s="228" t="s">
        <v>72</v>
      </c>
      <c r="D367" s="229" t="s">
        <v>801</v>
      </c>
      <c r="E367" s="227" t="s">
        <v>346</v>
      </c>
      <c r="F367" s="228" t="s">
        <v>802</v>
      </c>
      <c r="G367" s="227" t="s">
        <v>222</v>
      </c>
    </row>
    <row r="368" spans="1:7" x14ac:dyDescent="0.25">
      <c r="A368" s="227">
        <f t="shared" si="5"/>
        <v>0</v>
      </c>
      <c r="B368" s="227" t="s">
        <v>3</v>
      </c>
      <c r="C368" s="228" t="s">
        <v>72</v>
      </c>
      <c r="D368" s="229" t="s">
        <v>803</v>
      </c>
      <c r="E368" s="227"/>
      <c r="F368" s="228" t="s">
        <v>804</v>
      </c>
      <c r="G368" s="227" t="s">
        <v>222</v>
      </c>
    </row>
    <row r="369" spans="1:7" x14ac:dyDescent="0.25">
      <c r="A369" s="227">
        <f t="shared" si="5"/>
        <v>0</v>
      </c>
      <c r="B369" s="227" t="s">
        <v>3</v>
      </c>
      <c r="C369" s="228" t="s">
        <v>72</v>
      </c>
      <c r="D369" s="229" t="s">
        <v>805</v>
      </c>
      <c r="E369" s="227" t="s">
        <v>346</v>
      </c>
      <c r="F369" s="228" t="s">
        <v>804</v>
      </c>
      <c r="G369" s="227" t="s">
        <v>222</v>
      </c>
    </row>
    <row r="370" spans="1:7" x14ac:dyDescent="0.25">
      <c r="A370" s="227">
        <f t="shared" si="5"/>
        <v>0</v>
      </c>
      <c r="B370" s="227" t="s">
        <v>3</v>
      </c>
      <c r="C370" s="228" t="s">
        <v>73</v>
      </c>
      <c r="D370" s="229" t="s">
        <v>806</v>
      </c>
      <c r="E370" s="227" t="s">
        <v>346</v>
      </c>
      <c r="F370" s="228" t="s">
        <v>807</v>
      </c>
      <c r="G370" s="227" t="s">
        <v>222</v>
      </c>
    </row>
    <row r="371" spans="1:7" x14ac:dyDescent="0.25">
      <c r="A371" s="227">
        <f t="shared" si="5"/>
        <v>0</v>
      </c>
      <c r="B371" s="227" t="s">
        <v>3</v>
      </c>
      <c r="C371" s="228" t="s">
        <v>73</v>
      </c>
      <c r="D371" s="229" t="s">
        <v>808</v>
      </c>
      <c r="E371" s="227" t="s">
        <v>781</v>
      </c>
      <c r="F371" s="228" t="s">
        <v>782</v>
      </c>
      <c r="G371" s="227" t="s">
        <v>222</v>
      </c>
    </row>
    <row r="372" spans="1:7" x14ac:dyDescent="0.25">
      <c r="A372" s="227">
        <f t="shared" si="5"/>
        <v>0</v>
      </c>
      <c r="B372" s="227" t="s">
        <v>3</v>
      </c>
      <c r="C372" s="228" t="s">
        <v>73</v>
      </c>
      <c r="D372" s="229" t="s">
        <v>809</v>
      </c>
      <c r="E372" s="227" t="s">
        <v>346</v>
      </c>
      <c r="F372" s="233">
        <v>15.423900462962962</v>
      </c>
      <c r="G372" s="227" t="s">
        <v>222</v>
      </c>
    </row>
    <row r="373" spans="1:7" x14ac:dyDescent="0.25">
      <c r="A373" s="227">
        <f t="shared" si="5"/>
        <v>0</v>
      </c>
      <c r="B373" s="227" t="s">
        <v>3</v>
      </c>
      <c r="C373" s="228" t="s">
        <v>74</v>
      </c>
      <c r="D373" s="229" t="s">
        <v>810</v>
      </c>
      <c r="E373" s="227" t="s">
        <v>811</v>
      </c>
      <c r="F373" s="228" t="s">
        <v>812</v>
      </c>
      <c r="G373" s="227" t="s">
        <v>222</v>
      </c>
    </row>
    <row r="374" spans="1:7" x14ac:dyDescent="0.25">
      <c r="A374" s="227">
        <f t="shared" si="5"/>
        <v>0</v>
      </c>
      <c r="B374" s="227" t="s">
        <v>3</v>
      </c>
      <c r="C374" s="228" t="s">
        <v>74</v>
      </c>
      <c r="D374" s="229" t="s">
        <v>813</v>
      </c>
      <c r="E374" s="227"/>
      <c r="F374" s="228" t="s">
        <v>777</v>
      </c>
      <c r="G374" s="227" t="s">
        <v>222</v>
      </c>
    </row>
    <row r="375" spans="1:7" x14ac:dyDescent="0.25">
      <c r="A375" s="227">
        <f t="shared" si="5"/>
        <v>0</v>
      </c>
      <c r="B375" s="227" t="s">
        <v>3</v>
      </c>
      <c r="C375" s="228" t="s">
        <v>74</v>
      </c>
      <c r="D375" s="229" t="s">
        <v>814</v>
      </c>
      <c r="E375" s="227" t="s">
        <v>781</v>
      </c>
      <c r="F375" s="228" t="s">
        <v>815</v>
      </c>
      <c r="G375" s="227" t="s">
        <v>222</v>
      </c>
    </row>
    <row r="376" spans="1:7" x14ac:dyDescent="0.25">
      <c r="A376" s="227">
        <f t="shared" si="5"/>
        <v>0</v>
      </c>
      <c r="B376" s="227" t="s">
        <v>3</v>
      </c>
      <c r="C376" s="228" t="s">
        <v>74</v>
      </c>
      <c r="D376" s="229" t="s">
        <v>816</v>
      </c>
      <c r="E376" s="227"/>
      <c r="F376" s="228" t="s">
        <v>817</v>
      </c>
      <c r="G376" s="227" t="s">
        <v>222</v>
      </c>
    </row>
    <row r="377" spans="1:7" x14ac:dyDescent="0.25">
      <c r="A377" s="227">
        <f t="shared" si="5"/>
        <v>0</v>
      </c>
      <c r="B377" s="227" t="s">
        <v>3</v>
      </c>
      <c r="C377" s="228" t="s">
        <v>76</v>
      </c>
      <c r="D377" s="229" t="s">
        <v>818</v>
      </c>
      <c r="E377" s="227"/>
      <c r="F377" s="228" t="s">
        <v>819</v>
      </c>
      <c r="G377" s="227" t="s">
        <v>222</v>
      </c>
    </row>
    <row r="378" spans="1:7" x14ac:dyDescent="0.25">
      <c r="A378" s="227">
        <f t="shared" si="5"/>
        <v>0</v>
      </c>
      <c r="B378" s="227" t="s">
        <v>3</v>
      </c>
      <c r="C378" s="228" t="s">
        <v>76</v>
      </c>
      <c r="D378" s="229" t="s">
        <v>820</v>
      </c>
      <c r="E378" s="227" t="s">
        <v>549</v>
      </c>
      <c r="F378" s="228" t="s">
        <v>821</v>
      </c>
      <c r="G378" s="227" t="s">
        <v>336</v>
      </c>
    </row>
    <row r="379" spans="1:7" x14ac:dyDescent="0.25">
      <c r="A379" s="227">
        <f t="shared" si="5"/>
        <v>0</v>
      </c>
      <c r="B379" s="227" t="s">
        <v>3</v>
      </c>
      <c r="C379" s="228" t="s">
        <v>76</v>
      </c>
      <c r="D379" s="229" t="s">
        <v>822</v>
      </c>
      <c r="E379" s="227"/>
      <c r="F379" s="233">
        <v>20.007187500000001</v>
      </c>
      <c r="G379" s="227" t="s">
        <v>221</v>
      </c>
    </row>
    <row r="380" spans="1:7" x14ac:dyDescent="0.25">
      <c r="A380" s="227">
        <f t="shared" si="5"/>
        <v>0</v>
      </c>
      <c r="B380" s="227" t="s">
        <v>3</v>
      </c>
      <c r="C380" s="228" t="s">
        <v>76</v>
      </c>
      <c r="D380" s="229" t="s">
        <v>823</v>
      </c>
      <c r="E380" s="227" t="s">
        <v>549</v>
      </c>
      <c r="F380" s="228" t="s">
        <v>821</v>
      </c>
      <c r="G380" s="227" t="s">
        <v>222</v>
      </c>
    </row>
    <row r="381" spans="1:7" x14ac:dyDescent="0.25">
      <c r="A381" s="227">
        <f t="shared" si="5"/>
        <v>0</v>
      </c>
      <c r="B381" s="227" t="s">
        <v>3</v>
      </c>
      <c r="C381" s="228" t="s">
        <v>76</v>
      </c>
      <c r="D381" s="229" t="s">
        <v>824</v>
      </c>
      <c r="E381" s="227" t="s">
        <v>549</v>
      </c>
      <c r="F381" s="228" t="s">
        <v>821</v>
      </c>
      <c r="G381" s="227" t="s">
        <v>222</v>
      </c>
    </row>
    <row r="382" spans="1:7" x14ac:dyDescent="0.25">
      <c r="A382" s="227">
        <f t="shared" si="5"/>
        <v>0</v>
      </c>
      <c r="B382" s="227" t="s">
        <v>3</v>
      </c>
      <c r="C382" s="228" t="s">
        <v>76</v>
      </c>
      <c r="D382" s="229" t="s">
        <v>825</v>
      </c>
      <c r="E382" s="227" t="s">
        <v>549</v>
      </c>
      <c r="F382" s="228" t="s">
        <v>821</v>
      </c>
      <c r="G382" s="227" t="s">
        <v>222</v>
      </c>
    </row>
    <row r="383" spans="1:7" x14ac:dyDescent="0.25">
      <c r="A383" s="227">
        <f t="shared" si="5"/>
        <v>0</v>
      </c>
      <c r="B383" s="227" t="s">
        <v>3</v>
      </c>
      <c r="C383" s="228" t="s">
        <v>76</v>
      </c>
      <c r="D383" s="229" t="s">
        <v>826</v>
      </c>
      <c r="E383" s="227" t="s">
        <v>346</v>
      </c>
      <c r="F383" s="233">
        <v>1.8833333333333335</v>
      </c>
      <c r="G383" s="227" t="s">
        <v>222</v>
      </c>
    </row>
    <row r="384" spans="1:7" x14ac:dyDescent="0.25">
      <c r="A384" s="227">
        <f t="shared" si="5"/>
        <v>0</v>
      </c>
      <c r="B384" s="227" t="s">
        <v>3</v>
      </c>
      <c r="C384" s="228" t="s">
        <v>76</v>
      </c>
      <c r="D384" s="229" t="s">
        <v>827</v>
      </c>
      <c r="E384" s="227" t="s">
        <v>360</v>
      </c>
      <c r="F384" s="228" t="s">
        <v>828</v>
      </c>
      <c r="G384" s="227" t="s">
        <v>222</v>
      </c>
    </row>
    <row r="385" spans="1:7" x14ac:dyDescent="0.25">
      <c r="A385" s="227">
        <f t="shared" si="5"/>
        <v>0</v>
      </c>
      <c r="B385" s="227" t="s">
        <v>3</v>
      </c>
      <c r="C385" s="228" t="s">
        <v>76</v>
      </c>
      <c r="D385" s="229" t="s">
        <v>829</v>
      </c>
      <c r="E385" s="227" t="s">
        <v>360</v>
      </c>
      <c r="F385" s="228" t="s">
        <v>828</v>
      </c>
      <c r="G385" s="227" t="s">
        <v>222</v>
      </c>
    </row>
    <row r="386" spans="1:7" x14ac:dyDescent="0.25">
      <c r="A386" s="227">
        <f t="shared" ref="A386:A449" si="6">IF(J386="SI",IF(C386&lt;&gt;C385,1,A385+1),IF(C386&lt;&gt;C385,0,A385))</f>
        <v>0</v>
      </c>
      <c r="B386" s="227" t="s">
        <v>3</v>
      </c>
      <c r="C386" s="228" t="s">
        <v>76</v>
      </c>
      <c r="D386" s="229" t="s">
        <v>830</v>
      </c>
      <c r="E386" s="227" t="s">
        <v>360</v>
      </c>
      <c r="F386" s="228" t="s">
        <v>828</v>
      </c>
      <c r="G386" s="227" t="s">
        <v>222</v>
      </c>
    </row>
    <row r="387" spans="1:7" x14ac:dyDescent="0.25">
      <c r="A387" s="227">
        <f t="shared" si="6"/>
        <v>0</v>
      </c>
      <c r="B387" s="227" t="s">
        <v>3</v>
      </c>
      <c r="C387" s="228" t="s">
        <v>76</v>
      </c>
      <c r="D387" s="229" t="s">
        <v>831</v>
      </c>
      <c r="E387" s="227" t="s">
        <v>346</v>
      </c>
      <c r="F387" s="233">
        <v>1.8833333333333335</v>
      </c>
      <c r="G387" s="227" t="s">
        <v>222</v>
      </c>
    </row>
    <row r="388" spans="1:7" x14ac:dyDescent="0.25">
      <c r="A388" s="227">
        <f t="shared" si="6"/>
        <v>0</v>
      </c>
      <c r="B388" s="227" t="s">
        <v>3</v>
      </c>
      <c r="C388" s="228" t="s">
        <v>76</v>
      </c>
      <c r="D388" s="229" t="s">
        <v>832</v>
      </c>
      <c r="E388" s="227"/>
      <c r="F388" s="228" t="s">
        <v>833</v>
      </c>
      <c r="G388" s="227" t="s">
        <v>221</v>
      </c>
    </row>
    <row r="389" spans="1:7" x14ac:dyDescent="0.25">
      <c r="A389" s="227">
        <f t="shared" si="6"/>
        <v>0</v>
      </c>
      <c r="B389" s="227" t="s">
        <v>3</v>
      </c>
      <c r="C389" s="228" t="s">
        <v>76</v>
      </c>
      <c r="D389" s="229" t="s">
        <v>834</v>
      </c>
      <c r="E389" s="227"/>
      <c r="F389" s="228" t="s">
        <v>833</v>
      </c>
      <c r="G389" s="227" t="s">
        <v>221</v>
      </c>
    </row>
    <row r="390" spans="1:7" x14ac:dyDescent="0.25">
      <c r="A390" s="227">
        <f t="shared" si="6"/>
        <v>0</v>
      </c>
      <c r="B390" s="227" t="s">
        <v>3</v>
      </c>
      <c r="C390" s="228" t="s">
        <v>76</v>
      </c>
      <c r="D390" s="229" t="s">
        <v>835</v>
      </c>
      <c r="E390" s="227"/>
      <c r="F390" s="228" t="s">
        <v>833</v>
      </c>
      <c r="G390" s="227" t="s">
        <v>221</v>
      </c>
    </row>
    <row r="391" spans="1:7" x14ac:dyDescent="0.25">
      <c r="A391" s="227">
        <f t="shared" si="6"/>
        <v>0</v>
      </c>
      <c r="B391" s="227" t="s">
        <v>3</v>
      </c>
      <c r="C391" s="228" t="s">
        <v>76</v>
      </c>
      <c r="D391" s="229" t="s">
        <v>836</v>
      </c>
      <c r="E391" s="227"/>
      <c r="F391" s="228" t="s">
        <v>833</v>
      </c>
      <c r="G391" s="227" t="s">
        <v>221</v>
      </c>
    </row>
    <row r="392" spans="1:7" x14ac:dyDescent="0.25">
      <c r="A392" s="227">
        <f t="shared" si="6"/>
        <v>0</v>
      </c>
      <c r="B392" s="227" t="s">
        <v>3</v>
      </c>
      <c r="C392" s="228" t="s">
        <v>76</v>
      </c>
      <c r="D392" s="229" t="s">
        <v>837</v>
      </c>
      <c r="E392" s="227"/>
      <c r="F392" s="228" t="s">
        <v>833</v>
      </c>
      <c r="G392" s="227" t="s">
        <v>221</v>
      </c>
    </row>
    <row r="393" spans="1:7" x14ac:dyDescent="0.25">
      <c r="A393" s="227">
        <f t="shared" si="6"/>
        <v>0</v>
      </c>
      <c r="B393" s="227" t="s">
        <v>3</v>
      </c>
      <c r="C393" s="228" t="s">
        <v>76</v>
      </c>
      <c r="D393" s="229" t="s">
        <v>838</v>
      </c>
      <c r="E393" s="227"/>
      <c r="F393" s="228" t="s">
        <v>833</v>
      </c>
      <c r="G393" s="227" t="s">
        <v>221</v>
      </c>
    </row>
    <row r="394" spans="1:7" x14ac:dyDescent="0.25">
      <c r="A394" s="227">
        <f t="shared" si="6"/>
        <v>0</v>
      </c>
      <c r="B394" s="227" t="s">
        <v>3</v>
      </c>
      <c r="C394" s="228" t="s">
        <v>76</v>
      </c>
      <c r="D394" s="229" t="s">
        <v>839</v>
      </c>
      <c r="E394" s="227"/>
      <c r="F394" s="228" t="s">
        <v>833</v>
      </c>
      <c r="G394" s="227" t="s">
        <v>221</v>
      </c>
    </row>
    <row r="395" spans="1:7" x14ac:dyDescent="0.25">
      <c r="A395" s="227">
        <f t="shared" si="6"/>
        <v>0</v>
      </c>
      <c r="B395" s="227" t="s">
        <v>3</v>
      </c>
      <c r="C395" s="228" t="s">
        <v>76</v>
      </c>
      <c r="D395" s="229" t="s">
        <v>840</v>
      </c>
      <c r="E395" s="227" t="s">
        <v>346</v>
      </c>
      <c r="F395" s="228" t="s">
        <v>841</v>
      </c>
      <c r="G395" s="227" t="s">
        <v>222</v>
      </c>
    </row>
    <row r="396" spans="1:7" x14ac:dyDescent="0.25">
      <c r="A396" s="227">
        <f t="shared" si="6"/>
        <v>0</v>
      </c>
      <c r="B396" s="227" t="s">
        <v>3</v>
      </c>
      <c r="C396" s="228" t="s">
        <v>76</v>
      </c>
      <c r="D396" s="229" t="s">
        <v>842</v>
      </c>
      <c r="E396" s="227" t="s">
        <v>346</v>
      </c>
      <c r="F396" s="228" t="s">
        <v>841</v>
      </c>
      <c r="G396" s="227" t="s">
        <v>222</v>
      </c>
    </row>
    <row r="397" spans="1:7" x14ac:dyDescent="0.25">
      <c r="A397" s="227">
        <f t="shared" si="6"/>
        <v>0</v>
      </c>
      <c r="B397" s="227" t="s">
        <v>3</v>
      </c>
      <c r="C397" s="228" t="s">
        <v>76</v>
      </c>
      <c r="D397" s="229" t="s">
        <v>843</v>
      </c>
      <c r="E397" s="227" t="s">
        <v>388</v>
      </c>
      <c r="F397" s="228" t="s">
        <v>844</v>
      </c>
      <c r="G397" s="227" t="s">
        <v>222</v>
      </c>
    </row>
    <row r="398" spans="1:7" x14ac:dyDescent="0.25">
      <c r="A398" s="227">
        <f t="shared" si="6"/>
        <v>0</v>
      </c>
      <c r="B398" s="227" t="s">
        <v>3</v>
      </c>
      <c r="C398" s="228" t="s">
        <v>76</v>
      </c>
      <c r="D398" s="229" t="s">
        <v>845</v>
      </c>
      <c r="E398" s="227" t="s">
        <v>388</v>
      </c>
      <c r="F398" s="228" t="s">
        <v>844</v>
      </c>
      <c r="G398" s="227" t="s">
        <v>222</v>
      </c>
    </row>
    <row r="399" spans="1:7" x14ac:dyDescent="0.25">
      <c r="A399" s="227">
        <f t="shared" si="6"/>
        <v>0</v>
      </c>
      <c r="B399" s="227" t="s">
        <v>3</v>
      </c>
      <c r="C399" s="228" t="s">
        <v>76</v>
      </c>
      <c r="D399" s="229" t="s">
        <v>846</v>
      </c>
      <c r="E399" s="227" t="s">
        <v>388</v>
      </c>
      <c r="F399" s="228" t="s">
        <v>844</v>
      </c>
      <c r="G399" s="227" t="s">
        <v>222</v>
      </c>
    </row>
    <row r="400" spans="1:7" x14ac:dyDescent="0.25">
      <c r="A400" s="227">
        <f t="shared" si="6"/>
        <v>0</v>
      </c>
      <c r="B400" s="227" t="s">
        <v>3</v>
      </c>
      <c r="C400" s="228" t="s">
        <v>76</v>
      </c>
      <c r="D400" s="229" t="s">
        <v>847</v>
      </c>
      <c r="E400" s="227" t="s">
        <v>388</v>
      </c>
      <c r="F400" s="228" t="s">
        <v>844</v>
      </c>
      <c r="G400" s="227" t="s">
        <v>222</v>
      </c>
    </row>
    <row r="401" spans="1:7" x14ac:dyDescent="0.25">
      <c r="A401" s="227">
        <f t="shared" si="6"/>
        <v>0</v>
      </c>
      <c r="B401" s="227" t="s">
        <v>3</v>
      </c>
      <c r="C401" s="228" t="s">
        <v>76</v>
      </c>
      <c r="D401" s="229" t="s">
        <v>848</v>
      </c>
      <c r="E401" s="227" t="s">
        <v>388</v>
      </c>
      <c r="F401" s="228" t="s">
        <v>844</v>
      </c>
      <c r="G401" s="227" t="s">
        <v>222</v>
      </c>
    </row>
    <row r="402" spans="1:7" x14ac:dyDescent="0.25">
      <c r="A402" s="227">
        <f t="shared" si="6"/>
        <v>0</v>
      </c>
      <c r="B402" s="227" t="s">
        <v>3</v>
      </c>
      <c r="C402" s="228" t="s">
        <v>76</v>
      </c>
      <c r="D402" s="229" t="s">
        <v>849</v>
      </c>
      <c r="E402" s="227" t="s">
        <v>388</v>
      </c>
      <c r="F402" s="228" t="s">
        <v>844</v>
      </c>
      <c r="G402" s="227" t="s">
        <v>336</v>
      </c>
    </row>
    <row r="403" spans="1:7" x14ac:dyDescent="0.25">
      <c r="A403" s="227">
        <f t="shared" si="6"/>
        <v>0</v>
      </c>
      <c r="B403" s="227" t="s">
        <v>3</v>
      </c>
      <c r="C403" s="228" t="s">
        <v>76</v>
      </c>
      <c r="D403" s="229" t="s">
        <v>850</v>
      </c>
      <c r="E403" s="227" t="s">
        <v>388</v>
      </c>
      <c r="F403" s="228" t="s">
        <v>844</v>
      </c>
      <c r="G403" s="227" t="s">
        <v>336</v>
      </c>
    </row>
    <row r="404" spans="1:7" x14ac:dyDescent="0.25">
      <c r="A404" s="227">
        <f t="shared" si="6"/>
        <v>0</v>
      </c>
      <c r="B404" s="227" t="s">
        <v>3</v>
      </c>
      <c r="C404" s="228" t="s">
        <v>76</v>
      </c>
      <c r="D404" s="229" t="s">
        <v>851</v>
      </c>
      <c r="E404" s="227" t="s">
        <v>346</v>
      </c>
      <c r="F404" s="233">
        <v>2.0965277777777778</v>
      </c>
      <c r="G404" s="227" t="s">
        <v>222</v>
      </c>
    </row>
    <row r="405" spans="1:7" x14ac:dyDescent="0.25">
      <c r="A405" s="227">
        <f t="shared" si="6"/>
        <v>0</v>
      </c>
      <c r="B405" s="227" t="s">
        <v>3</v>
      </c>
      <c r="C405" s="228" t="s">
        <v>76</v>
      </c>
      <c r="D405" s="229" t="s">
        <v>852</v>
      </c>
      <c r="E405" s="227"/>
      <c r="F405" s="228" t="s">
        <v>853</v>
      </c>
      <c r="G405" s="227" t="s">
        <v>336</v>
      </c>
    </row>
    <row r="406" spans="1:7" x14ac:dyDescent="0.25">
      <c r="A406" s="227">
        <f t="shared" si="6"/>
        <v>0</v>
      </c>
      <c r="B406" s="227" t="s">
        <v>3</v>
      </c>
      <c r="C406" s="228" t="s">
        <v>76</v>
      </c>
      <c r="D406" s="229" t="s">
        <v>854</v>
      </c>
      <c r="E406" s="227" t="s">
        <v>388</v>
      </c>
      <c r="F406" s="228" t="s">
        <v>855</v>
      </c>
      <c r="G406" s="227" t="s">
        <v>336</v>
      </c>
    </row>
    <row r="407" spans="1:7" x14ac:dyDescent="0.25">
      <c r="A407" s="227">
        <f t="shared" si="6"/>
        <v>0</v>
      </c>
      <c r="B407" s="227" t="s">
        <v>3</v>
      </c>
      <c r="C407" s="228" t="s">
        <v>76</v>
      </c>
      <c r="D407" s="229" t="s">
        <v>856</v>
      </c>
      <c r="E407" s="227" t="s">
        <v>388</v>
      </c>
      <c r="F407" s="228" t="s">
        <v>855</v>
      </c>
      <c r="G407" s="227" t="s">
        <v>336</v>
      </c>
    </row>
    <row r="408" spans="1:7" x14ac:dyDescent="0.25">
      <c r="A408" s="227">
        <f t="shared" si="6"/>
        <v>0</v>
      </c>
      <c r="B408" s="227" t="s">
        <v>3</v>
      </c>
      <c r="C408" s="228" t="s">
        <v>76</v>
      </c>
      <c r="D408" s="229" t="s">
        <v>857</v>
      </c>
      <c r="E408" s="227"/>
      <c r="F408" s="228" t="s">
        <v>855</v>
      </c>
      <c r="G408" s="227" t="s">
        <v>221</v>
      </c>
    </row>
    <row r="409" spans="1:7" x14ac:dyDescent="0.25">
      <c r="A409" s="227">
        <f t="shared" si="6"/>
        <v>0</v>
      </c>
      <c r="B409" s="227" t="s">
        <v>3</v>
      </c>
      <c r="C409" s="228" t="s">
        <v>76</v>
      </c>
      <c r="D409" s="229" t="s">
        <v>858</v>
      </c>
      <c r="E409" s="227"/>
      <c r="F409" s="228" t="s">
        <v>855</v>
      </c>
      <c r="G409" s="227" t="s">
        <v>221</v>
      </c>
    </row>
    <row r="410" spans="1:7" x14ac:dyDescent="0.25">
      <c r="A410" s="227">
        <f t="shared" si="6"/>
        <v>0</v>
      </c>
      <c r="B410" s="227" t="s">
        <v>3</v>
      </c>
      <c r="C410" s="228" t="s">
        <v>76</v>
      </c>
      <c r="D410" s="229" t="s">
        <v>859</v>
      </c>
      <c r="E410" s="227"/>
      <c r="F410" s="228" t="s">
        <v>860</v>
      </c>
      <c r="G410" s="227" t="s">
        <v>221</v>
      </c>
    </row>
    <row r="411" spans="1:7" x14ac:dyDescent="0.25">
      <c r="A411" s="227">
        <f t="shared" si="6"/>
        <v>0</v>
      </c>
      <c r="B411" s="227" t="s">
        <v>3</v>
      </c>
      <c r="C411" s="228" t="s">
        <v>76</v>
      </c>
      <c r="D411" s="229" t="s">
        <v>861</v>
      </c>
      <c r="E411" s="227" t="s">
        <v>420</v>
      </c>
      <c r="F411" s="228" t="s">
        <v>860</v>
      </c>
      <c r="G411" s="227" t="s">
        <v>221</v>
      </c>
    </row>
    <row r="412" spans="1:7" x14ac:dyDescent="0.25">
      <c r="A412" s="227">
        <f t="shared" si="6"/>
        <v>0</v>
      </c>
      <c r="B412" s="227" t="s">
        <v>3</v>
      </c>
      <c r="C412" s="228" t="s">
        <v>76</v>
      </c>
      <c r="D412" s="229" t="s">
        <v>862</v>
      </c>
      <c r="E412" s="227" t="s">
        <v>420</v>
      </c>
      <c r="F412" s="228" t="s">
        <v>860</v>
      </c>
      <c r="G412" s="227" t="s">
        <v>221</v>
      </c>
    </row>
    <row r="413" spans="1:7" x14ac:dyDescent="0.25">
      <c r="A413" s="227">
        <f t="shared" si="6"/>
        <v>0</v>
      </c>
      <c r="B413" s="227" t="s">
        <v>3</v>
      </c>
      <c r="C413" s="228" t="s">
        <v>76</v>
      </c>
      <c r="D413" s="229" t="s">
        <v>863</v>
      </c>
      <c r="E413" s="227" t="s">
        <v>420</v>
      </c>
      <c r="F413" s="228" t="s">
        <v>853</v>
      </c>
      <c r="G413" s="227" t="s">
        <v>336</v>
      </c>
    </row>
    <row r="414" spans="1:7" x14ac:dyDescent="0.25">
      <c r="A414" s="227">
        <f t="shared" si="6"/>
        <v>0</v>
      </c>
      <c r="B414" s="227" t="s">
        <v>3</v>
      </c>
      <c r="C414" s="228" t="s">
        <v>76</v>
      </c>
      <c r="D414" s="229" t="s">
        <v>864</v>
      </c>
      <c r="E414" s="227" t="s">
        <v>776</v>
      </c>
      <c r="F414" s="228" t="s">
        <v>865</v>
      </c>
      <c r="G414" s="227" t="s">
        <v>222</v>
      </c>
    </row>
    <row r="415" spans="1:7" x14ac:dyDescent="0.25">
      <c r="A415" s="227">
        <f t="shared" si="6"/>
        <v>0</v>
      </c>
      <c r="B415" s="227" t="s">
        <v>3</v>
      </c>
      <c r="C415" s="228" t="s">
        <v>76</v>
      </c>
      <c r="D415" s="229" t="s">
        <v>866</v>
      </c>
      <c r="E415" s="227" t="s">
        <v>776</v>
      </c>
      <c r="F415" s="228" t="s">
        <v>865</v>
      </c>
      <c r="G415" s="227" t="s">
        <v>222</v>
      </c>
    </row>
    <row r="416" spans="1:7" x14ac:dyDescent="0.25">
      <c r="A416" s="227">
        <f t="shared" si="6"/>
        <v>0</v>
      </c>
      <c r="B416" s="227" t="s">
        <v>3</v>
      </c>
      <c r="C416" s="228" t="s">
        <v>76</v>
      </c>
      <c r="D416" s="229" t="s">
        <v>867</v>
      </c>
      <c r="E416" s="227" t="s">
        <v>776</v>
      </c>
      <c r="F416" s="228" t="s">
        <v>865</v>
      </c>
      <c r="G416" s="227" t="s">
        <v>222</v>
      </c>
    </row>
    <row r="417" spans="1:7" x14ac:dyDescent="0.25">
      <c r="A417" s="227">
        <f t="shared" si="6"/>
        <v>0</v>
      </c>
      <c r="B417" s="227" t="s">
        <v>3</v>
      </c>
      <c r="C417" s="228" t="s">
        <v>76</v>
      </c>
      <c r="D417" s="229" t="s">
        <v>868</v>
      </c>
      <c r="E417" s="227"/>
      <c r="F417" s="228" t="s">
        <v>869</v>
      </c>
      <c r="G417" s="227" t="s">
        <v>221</v>
      </c>
    </row>
    <row r="418" spans="1:7" x14ac:dyDescent="0.25">
      <c r="A418" s="227">
        <f t="shared" si="6"/>
        <v>0</v>
      </c>
      <c r="B418" s="227" t="s">
        <v>3</v>
      </c>
      <c r="C418" s="228" t="s">
        <v>76</v>
      </c>
      <c r="D418" s="229" t="s">
        <v>870</v>
      </c>
      <c r="E418" s="227"/>
      <c r="F418" s="228" t="s">
        <v>869</v>
      </c>
      <c r="G418" s="227" t="s">
        <v>221</v>
      </c>
    </row>
    <row r="419" spans="1:7" x14ac:dyDescent="0.25">
      <c r="A419" s="227">
        <f t="shared" si="6"/>
        <v>0</v>
      </c>
      <c r="B419" s="227" t="s">
        <v>3</v>
      </c>
      <c r="C419" s="228" t="s">
        <v>76</v>
      </c>
      <c r="D419" s="229" t="s">
        <v>871</v>
      </c>
      <c r="E419" s="227"/>
      <c r="F419" s="228" t="s">
        <v>869</v>
      </c>
      <c r="G419" s="227" t="s">
        <v>221</v>
      </c>
    </row>
    <row r="420" spans="1:7" x14ac:dyDescent="0.25">
      <c r="A420" s="227">
        <f t="shared" si="6"/>
        <v>0</v>
      </c>
      <c r="B420" s="227" t="s">
        <v>3</v>
      </c>
      <c r="C420" s="228" t="s">
        <v>76</v>
      </c>
      <c r="D420" s="229" t="s">
        <v>872</v>
      </c>
      <c r="E420" s="227"/>
      <c r="F420" s="228" t="s">
        <v>869</v>
      </c>
      <c r="G420" s="227" t="s">
        <v>221</v>
      </c>
    </row>
    <row r="421" spans="1:7" x14ac:dyDescent="0.25">
      <c r="A421" s="227">
        <f t="shared" si="6"/>
        <v>0</v>
      </c>
      <c r="B421" s="227" t="s">
        <v>3</v>
      </c>
      <c r="C421" s="228" t="s">
        <v>76</v>
      </c>
      <c r="D421" s="229" t="s">
        <v>873</v>
      </c>
      <c r="E421" s="227" t="s">
        <v>370</v>
      </c>
      <c r="F421" s="228" t="s">
        <v>874</v>
      </c>
      <c r="G421" s="227" t="s">
        <v>222</v>
      </c>
    </row>
    <row r="422" spans="1:7" x14ac:dyDescent="0.25">
      <c r="A422" s="227">
        <f t="shared" si="6"/>
        <v>0</v>
      </c>
      <c r="B422" s="227" t="s">
        <v>3</v>
      </c>
      <c r="C422" s="228" t="s">
        <v>76</v>
      </c>
      <c r="D422" s="229" t="s">
        <v>875</v>
      </c>
      <c r="E422" s="227" t="s">
        <v>370</v>
      </c>
      <c r="F422" s="228" t="s">
        <v>874</v>
      </c>
      <c r="G422" s="227" t="s">
        <v>222</v>
      </c>
    </row>
    <row r="423" spans="1:7" x14ac:dyDescent="0.25">
      <c r="A423" s="227">
        <f t="shared" si="6"/>
        <v>0</v>
      </c>
      <c r="B423" s="227" t="s">
        <v>3</v>
      </c>
      <c r="C423" s="228" t="s">
        <v>76</v>
      </c>
      <c r="D423" s="229" t="s">
        <v>876</v>
      </c>
      <c r="E423" s="227" t="s">
        <v>370</v>
      </c>
      <c r="F423" s="228" t="s">
        <v>874</v>
      </c>
      <c r="G423" s="227" t="s">
        <v>222</v>
      </c>
    </row>
    <row r="424" spans="1:7" x14ac:dyDescent="0.25">
      <c r="A424" s="227">
        <f t="shared" si="6"/>
        <v>0</v>
      </c>
      <c r="B424" s="227" t="s">
        <v>3</v>
      </c>
      <c r="C424" s="228" t="s">
        <v>76</v>
      </c>
      <c r="D424" s="229" t="s">
        <v>877</v>
      </c>
      <c r="E424" s="227" t="s">
        <v>370</v>
      </c>
      <c r="F424" s="228" t="s">
        <v>874</v>
      </c>
      <c r="G424" s="227" t="s">
        <v>222</v>
      </c>
    </row>
    <row r="425" spans="1:7" x14ac:dyDescent="0.25">
      <c r="A425" s="227">
        <f t="shared" si="6"/>
        <v>0</v>
      </c>
      <c r="B425" s="227" t="s">
        <v>3</v>
      </c>
      <c r="C425" s="228" t="s">
        <v>76</v>
      </c>
      <c r="D425" s="229" t="s">
        <v>878</v>
      </c>
      <c r="E425" s="227" t="s">
        <v>370</v>
      </c>
      <c r="F425" s="228" t="s">
        <v>874</v>
      </c>
      <c r="G425" s="227" t="s">
        <v>222</v>
      </c>
    </row>
    <row r="426" spans="1:7" x14ac:dyDescent="0.25">
      <c r="A426" s="227">
        <f t="shared" si="6"/>
        <v>0</v>
      </c>
      <c r="B426" s="227" t="s">
        <v>3</v>
      </c>
      <c r="C426" s="228" t="s">
        <v>76</v>
      </c>
      <c r="D426" s="229" t="s">
        <v>879</v>
      </c>
      <c r="E426" s="227" t="s">
        <v>370</v>
      </c>
      <c r="F426" s="228" t="s">
        <v>874</v>
      </c>
      <c r="G426" s="227" t="s">
        <v>222</v>
      </c>
    </row>
    <row r="427" spans="1:7" x14ac:dyDescent="0.25">
      <c r="A427" s="227">
        <f t="shared" si="6"/>
        <v>0</v>
      </c>
      <c r="B427" s="227" t="s">
        <v>3</v>
      </c>
      <c r="C427" s="228" t="s">
        <v>76</v>
      </c>
      <c r="D427" s="229" t="s">
        <v>880</v>
      </c>
      <c r="E427" s="227" t="s">
        <v>370</v>
      </c>
      <c r="F427" s="228" t="s">
        <v>874</v>
      </c>
      <c r="G427" s="227" t="s">
        <v>222</v>
      </c>
    </row>
    <row r="428" spans="1:7" x14ac:dyDescent="0.25">
      <c r="A428" s="227">
        <f t="shared" si="6"/>
        <v>0</v>
      </c>
      <c r="B428" s="227" t="s">
        <v>3</v>
      </c>
      <c r="C428" s="228" t="s">
        <v>76</v>
      </c>
      <c r="D428" s="229" t="s">
        <v>881</v>
      </c>
      <c r="E428" s="227" t="s">
        <v>370</v>
      </c>
      <c r="F428" s="228" t="s">
        <v>874</v>
      </c>
      <c r="G428" s="227" t="s">
        <v>222</v>
      </c>
    </row>
    <row r="429" spans="1:7" x14ac:dyDescent="0.25">
      <c r="A429" s="227">
        <f t="shared" si="6"/>
        <v>0</v>
      </c>
      <c r="B429" s="227" t="s">
        <v>3</v>
      </c>
      <c r="C429" s="228" t="s">
        <v>76</v>
      </c>
      <c r="D429" s="229" t="s">
        <v>882</v>
      </c>
      <c r="E429" s="227"/>
      <c r="F429" s="228" t="s">
        <v>883</v>
      </c>
      <c r="G429" s="227" t="s">
        <v>221</v>
      </c>
    </row>
    <row r="430" spans="1:7" x14ac:dyDescent="0.25">
      <c r="A430" s="227">
        <f t="shared" si="6"/>
        <v>0</v>
      </c>
      <c r="B430" s="227" t="s">
        <v>3</v>
      </c>
      <c r="C430" s="228" t="s">
        <v>76</v>
      </c>
      <c r="D430" s="229" t="s">
        <v>884</v>
      </c>
      <c r="E430" s="227" t="s">
        <v>885</v>
      </c>
      <c r="F430" s="228">
        <v>8700</v>
      </c>
      <c r="G430" s="227" t="s">
        <v>222</v>
      </c>
    </row>
    <row r="431" spans="1:7" x14ac:dyDescent="0.25">
      <c r="A431" s="227">
        <f t="shared" si="6"/>
        <v>0</v>
      </c>
      <c r="B431" s="227" t="s">
        <v>3</v>
      </c>
      <c r="C431" s="228" t="s">
        <v>76</v>
      </c>
      <c r="D431" s="229" t="s">
        <v>886</v>
      </c>
      <c r="E431" s="227" t="s">
        <v>885</v>
      </c>
      <c r="F431" s="228">
        <v>8700</v>
      </c>
      <c r="G431" s="227" t="s">
        <v>222</v>
      </c>
    </row>
    <row r="432" spans="1:7" x14ac:dyDescent="0.25">
      <c r="A432" s="227">
        <f t="shared" si="6"/>
        <v>0</v>
      </c>
      <c r="B432" s="227" t="s">
        <v>3</v>
      </c>
      <c r="C432" s="228" t="s">
        <v>76</v>
      </c>
      <c r="D432" s="229" t="s">
        <v>887</v>
      </c>
      <c r="E432" s="227" t="s">
        <v>346</v>
      </c>
      <c r="F432" s="233">
        <v>2.0923611111111113</v>
      </c>
      <c r="G432" s="227" t="s">
        <v>222</v>
      </c>
    </row>
    <row r="433" spans="1:7" x14ac:dyDescent="0.25">
      <c r="A433" s="227">
        <f t="shared" si="6"/>
        <v>0</v>
      </c>
      <c r="B433" s="227" t="s">
        <v>3</v>
      </c>
      <c r="C433" s="228" t="s">
        <v>76</v>
      </c>
      <c r="D433" s="229" t="s">
        <v>888</v>
      </c>
      <c r="E433" s="227" t="s">
        <v>360</v>
      </c>
      <c r="F433" s="228" t="s">
        <v>889</v>
      </c>
      <c r="G433" s="227" t="s">
        <v>222</v>
      </c>
    </row>
    <row r="434" spans="1:7" x14ac:dyDescent="0.25">
      <c r="A434" s="227">
        <f t="shared" si="6"/>
        <v>0</v>
      </c>
      <c r="B434" s="227" t="s">
        <v>3</v>
      </c>
      <c r="C434" s="228" t="s">
        <v>76</v>
      </c>
      <c r="D434" s="229" t="s">
        <v>890</v>
      </c>
      <c r="E434" s="227"/>
      <c r="F434" s="228" t="s">
        <v>883</v>
      </c>
      <c r="G434" s="227" t="s">
        <v>221</v>
      </c>
    </row>
    <row r="435" spans="1:7" x14ac:dyDescent="0.25">
      <c r="A435" s="227">
        <f t="shared" si="6"/>
        <v>0</v>
      </c>
      <c r="B435" s="227" t="s">
        <v>3</v>
      </c>
      <c r="C435" s="228" t="s">
        <v>76</v>
      </c>
      <c r="D435" s="229" t="s">
        <v>891</v>
      </c>
      <c r="E435" s="227" t="s">
        <v>567</v>
      </c>
      <c r="F435" s="233">
        <v>2.7201388888888887</v>
      </c>
      <c r="G435" s="227" t="s">
        <v>222</v>
      </c>
    </row>
    <row r="436" spans="1:7" x14ac:dyDescent="0.25">
      <c r="A436" s="227">
        <f t="shared" si="6"/>
        <v>0</v>
      </c>
      <c r="B436" s="227" t="s">
        <v>3</v>
      </c>
      <c r="C436" s="228" t="s">
        <v>76</v>
      </c>
      <c r="D436" s="229" t="s">
        <v>892</v>
      </c>
      <c r="E436" s="227" t="s">
        <v>346</v>
      </c>
      <c r="F436" s="233">
        <v>2.7201388888888887</v>
      </c>
      <c r="G436" s="227" t="s">
        <v>222</v>
      </c>
    </row>
    <row r="437" spans="1:7" x14ac:dyDescent="0.25">
      <c r="A437" s="227">
        <f t="shared" si="6"/>
        <v>0</v>
      </c>
      <c r="B437" s="227" t="s">
        <v>3</v>
      </c>
      <c r="C437" s="228" t="s">
        <v>76</v>
      </c>
      <c r="D437" s="229" t="s">
        <v>893</v>
      </c>
      <c r="E437" s="227"/>
      <c r="F437" s="228" t="s">
        <v>828</v>
      </c>
      <c r="G437" s="227" t="s">
        <v>222</v>
      </c>
    </row>
    <row r="438" spans="1:7" x14ac:dyDescent="0.25">
      <c r="A438" s="227">
        <f t="shared" si="6"/>
        <v>0</v>
      </c>
      <c r="B438" s="227" t="s">
        <v>3</v>
      </c>
      <c r="C438" s="228" t="s">
        <v>76</v>
      </c>
      <c r="D438" s="229" t="s">
        <v>894</v>
      </c>
      <c r="E438" s="227" t="s">
        <v>360</v>
      </c>
      <c r="F438" s="228" t="s">
        <v>828</v>
      </c>
      <c r="G438" s="227" t="s">
        <v>222</v>
      </c>
    </row>
    <row r="439" spans="1:7" x14ac:dyDescent="0.25">
      <c r="A439" s="227">
        <f t="shared" si="6"/>
        <v>0</v>
      </c>
      <c r="B439" s="227" t="s">
        <v>3</v>
      </c>
      <c r="C439" s="228" t="s">
        <v>76</v>
      </c>
      <c r="D439" s="229" t="s">
        <v>895</v>
      </c>
      <c r="E439" s="227" t="s">
        <v>360</v>
      </c>
      <c r="F439" s="228" t="s">
        <v>828</v>
      </c>
      <c r="G439" s="227" t="s">
        <v>222</v>
      </c>
    </row>
    <row r="440" spans="1:7" x14ac:dyDescent="0.25">
      <c r="A440" s="227">
        <f t="shared" si="6"/>
        <v>0</v>
      </c>
      <c r="B440" s="227" t="s">
        <v>3</v>
      </c>
      <c r="C440" s="228" t="s">
        <v>76</v>
      </c>
      <c r="D440" s="229" t="s">
        <v>896</v>
      </c>
      <c r="E440" s="227" t="s">
        <v>360</v>
      </c>
      <c r="F440" s="228" t="s">
        <v>828</v>
      </c>
      <c r="G440" s="227" t="s">
        <v>222</v>
      </c>
    </row>
    <row r="441" spans="1:7" x14ac:dyDescent="0.25">
      <c r="A441" s="227">
        <f t="shared" si="6"/>
        <v>0</v>
      </c>
      <c r="B441" s="227" t="s">
        <v>3</v>
      </c>
      <c r="C441" s="228" t="s">
        <v>76</v>
      </c>
      <c r="D441" s="229" t="s">
        <v>897</v>
      </c>
      <c r="E441" s="227" t="s">
        <v>776</v>
      </c>
      <c r="F441" s="228" t="s">
        <v>865</v>
      </c>
      <c r="G441" s="227" t="s">
        <v>222</v>
      </c>
    </row>
    <row r="442" spans="1:7" x14ac:dyDescent="0.25">
      <c r="A442" s="227">
        <f t="shared" si="6"/>
        <v>0</v>
      </c>
      <c r="B442" s="227" t="s">
        <v>3</v>
      </c>
      <c r="C442" s="228" t="s">
        <v>76</v>
      </c>
      <c r="D442" s="229" t="s">
        <v>898</v>
      </c>
      <c r="E442" s="227" t="s">
        <v>360</v>
      </c>
      <c r="F442" s="228" t="s">
        <v>828</v>
      </c>
      <c r="G442" s="227" t="s">
        <v>222</v>
      </c>
    </row>
    <row r="443" spans="1:7" x14ac:dyDescent="0.25">
      <c r="A443" s="227">
        <f t="shared" si="6"/>
        <v>0</v>
      </c>
      <c r="B443" s="227" t="s">
        <v>3</v>
      </c>
      <c r="C443" s="228" t="s">
        <v>76</v>
      </c>
      <c r="D443" s="229" t="s">
        <v>899</v>
      </c>
      <c r="E443" s="227" t="s">
        <v>776</v>
      </c>
      <c r="F443" s="228" t="s">
        <v>865</v>
      </c>
      <c r="G443" s="227" t="s">
        <v>222</v>
      </c>
    </row>
    <row r="444" spans="1:7" x14ac:dyDescent="0.25">
      <c r="A444" s="227">
        <f t="shared" si="6"/>
        <v>0</v>
      </c>
      <c r="B444" s="227" t="s">
        <v>3</v>
      </c>
      <c r="C444" s="228" t="s">
        <v>76</v>
      </c>
      <c r="D444" s="229" t="s">
        <v>900</v>
      </c>
      <c r="E444" s="227" t="s">
        <v>776</v>
      </c>
      <c r="F444" s="228" t="s">
        <v>865</v>
      </c>
      <c r="G444" s="227" t="s">
        <v>222</v>
      </c>
    </row>
    <row r="445" spans="1:7" x14ac:dyDescent="0.25">
      <c r="A445" s="227">
        <f t="shared" si="6"/>
        <v>0</v>
      </c>
      <c r="B445" s="227" t="s">
        <v>3</v>
      </c>
      <c r="C445" s="228" t="s">
        <v>76</v>
      </c>
      <c r="D445" s="229" t="s">
        <v>901</v>
      </c>
      <c r="E445" s="227" t="s">
        <v>360</v>
      </c>
      <c r="F445" s="228" t="s">
        <v>902</v>
      </c>
      <c r="G445" s="227" t="s">
        <v>222</v>
      </c>
    </row>
    <row r="446" spans="1:7" x14ac:dyDescent="0.25">
      <c r="A446" s="227">
        <f t="shared" si="6"/>
        <v>0</v>
      </c>
      <c r="B446" s="227" t="s">
        <v>3</v>
      </c>
      <c r="C446" s="228" t="s">
        <v>76</v>
      </c>
      <c r="D446" s="229" t="s">
        <v>903</v>
      </c>
      <c r="E446" s="227"/>
      <c r="F446" s="228" t="s">
        <v>902</v>
      </c>
      <c r="G446" s="227" t="s">
        <v>222</v>
      </c>
    </row>
    <row r="447" spans="1:7" x14ac:dyDescent="0.25">
      <c r="A447" s="227">
        <f t="shared" si="6"/>
        <v>0</v>
      </c>
      <c r="B447" s="227" t="s">
        <v>3</v>
      </c>
      <c r="C447" s="228" t="s">
        <v>76</v>
      </c>
      <c r="D447" s="229" t="s">
        <v>904</v>
      </c>
      <c r="E447" s="227" t="s">
        <v>360</v>
      </c>
      <c r="F447" s="228" t="s">
        <v>902</v>
      </c>
      <c r="G447" s="227" t="s">
        <v>222</v>
      </c>
    </row>
    <row r="448" spans="1:7" x14ac:dyDescent="0.25">
      <c r="A448" s="227">
        <f t="shared" si="6"/>
        <v>0</v>
      </c>
      <c r="B448" s="227" t="s">
        <v>3</v>
      </c>
      <c r="C448" s="228" t="s">
        <v>76</v>
      </c>
      <c r="D448" s="229" t="s">
        <v>905</v>
      </c>
      <c r="E448" s="227" t="s">
        <v>360</v>
      </c>
      <c r="F448" s="228" t="s">
        <v>902</v>
      </c>
      <c r="G448" s="227" t="s">
        <v>222</v>
      </c>
    </row>
    <row r="449" spans="1:7" x14ac:dyDescent="0.25">
      <c r="A449" s="227">
        <f t="shared" si="6"/>
        <v>0</v>
      </c>
      <c r="B449" s="227" t="s">
        <v>3</v>
      </c>
      <c r="C449" s="228" t="s">
        <v>76</v>
      </c>
      <c r="D449" s="229" t="s">
        <v>906</v>
      </c>
      <c r="E449" s="227"/>
      <c r="F449" s="228" t="s">
        <v>902</v>
      </c>
      <c r="G449" s="227" t="s">
        <v>222</v>
      </c>
    </row>
    <row r="450" spans="1:7" x14ac:dyDescent="0.25">
      <c r="A450" s="227">
        <f t="shared" ref="A450:A513" si="7">IF(J450="SI",IF(C450&lt;&gt;C449,1,A449+1),IF(C450&lt;&gt;C449,0,A449))</f>
        <v>0</v>
      </c>
      <c r="B450" s="227" t="s">
        <v>3</v>
      </c>
      <c r="C450" s="228" t="s">
        <v>76</v>
      </c>
      <c r="D450" s="229" t="s">
        <v>907</v>
      </c>
      <c r="E450" s="227" t="s">
        <v>360</v>
      </c>
      <c r="F450" s="228" t="s">
        <v>902</v>
      </c>
      <c r="G450" s="227" t="s">
        <v>222</v>
      </c>
    </row>
    <row r="451" spans="1:7" x14ac:dyDescent="0.25">
      <c r="A451" s="227">
        <f t="shared" si="7"/>
        <v>0</v>
      </c>
      <c r="B451" s="227" t="s">
        <v>3</v>
      </c>
      <c r="C451" s="228" t="s">
        <v>76</v>
      </c>
      <c r="D451" s="229" t="s">
        <v>908</v>
      </c>
      <c r="E451" s="227"/>
      <c r="F451" s="228" t="s">
        <v>909</v>
      </c>
      <c r="G451" s="227" t="s">
        <v>221</v>
      </c>
    </row>
    <row r="452" spans="1:7" x14ac:dyDescent="0.25">
      <c r="A452" s="227">
        <f t="shared" si="7"/>
        <v>0</v>
      </c>
      <c r="B452" s="227" t="s">
        <v>3</v>
      </c>
      <c r="C452" s="228" t="s">
        <v>76</v>
      </c>
      <c r="D452" s="229" t="s">
        <v>910</v>
      </c>
      <c r="E452" s="227"/>
      <c r="F452" s="228" t="s">
        <v>909</v>
      </c>
      <c r="G452" s="227" t="s">
        <v>221</v>
      </c>
    </row>
    <row r="453" spans="1:7" x14ac:dyDescent="0.25">
      <c r="A453" s="227">
        <f t="shared" si="7"/>
        <v>0</v>
      </c>
      <c r="B453" s="227" t="s">
        <v>3</v>
      </c>
      <c r="C453" s="228" t="s">
        <v>76</v>
      </c>
      <c r="D453" s="229" t="s">
        <v>911</v>
      </c>
      <c r="E453" s="227"/>
      <c r="F453" s="228" t="s">
        <v>909</v>
      </c>
      <c r="G453" s="227" t="s">
        <v>221</v>
      </c>
    </row>
    <row r="454" spans="1:7" x14ac:dyDescent="0.25">
      <c r="A454" s="227">
        <f t="shared" si="7"/>
        <v>0</v>
      </c>
      <c r="B454" s="227" t="s">
        <v>3</v>
      </c>
      <c r="C454" s="228" t="s">
        <v>76</v>
      </c>
      <c r="D454" s="229" t="s">
        <v>912</v>
      </c>
      <c r="E454" s="227"/>
      <c r="F454" s="228" t="s">
        <v>909</v>
      </c>
      <c r="G454" s="227" t="s">
        <v>221</v>
      </c>
    </row>
    <row r="455" spans="1:7" x14ac:dyDescent="0.25">
      <c r="A455" s="227">
        <f t="shared" si="7"/>
        <v>0</v>
      </c>
      <c r="B455" s="227" t="s">
        <v>3</v>
      </c>
      <c r="C455" s="228" t="s">
        <v>76</v>
      </c>
      <c r="D455" s="229" t="s">
        <v>913</v>
      </c>
      <c r="E455" s="227"/>
      <c r="F455" s="228" t="s">
        <v>914</v>
      </c>
      <c r="G455" s="227" t="s">
        <v>221</v>
      </c>
    </row>
    <row r="456" spans="1:7" x14ac:dyDescent="0.25">
      <c r="A456" s="227">
        <f t="shared" si="7"/>
        <v>0</v>
      </c>
      <c r="B456" s="227" t="s">
        <v>3</v>
      </c>
      <c r="C456" s="228" t="s">
        <v>76</v>
      </c>
      <c r="D456" s="229" t="s">
        <v>915</v>
      </c>
      <c r="E456" s="227"/>
      <c r="F456" s="228" t="s">
        <v>914</v>
      </c>
      <c r="G456" s="227" t="s">
        <v>221</v>
      </c>
    </row>
    <row r="457" spans="1:7" x14ac:dyDescent="0.25">
      <c r="A457" s="227">
        <f t="shared" si="7"/>
        <v>0</v>
      </c>
      <c r="B457" s="227" t="s">
        <v>3</v>
      </c>
      <c r="C457" s="228" t="s">
        <v>76</v>
      </c>
      <c r="D457" s="229" t="s">
        <v>916</v>
      </c>
      <c r="E457" s="227" t="s">
        <v>360</v>
      </c>
      <c r="F457" s="228" t="s">
        <v>902</v>
      </c>
      <c r="G457" s="227" t="s">
        <v>222</v>
      </c>
    </row>
    <row r="458" spans="1:7" x14ac:dyDescent="0.25">
      <c r="A458" s="227">
        <f t="shared" si="7"/>
        <v>0</v>
      </c>
      <c r="B458" s="227" t="s">
        <v>3</v>
      </c>
      <c r="C458" s="228" t="s">
        <v>76</v>
      </c>
      <c r="D458" s="229" t="s">
        <v>917</v>
      </c>
      <c r="E458" s="227" t="s">
        <v>360</v>
      </c>
      <c r="F458" s="228" t="s">
        <v>902</v>
      </c>
      <c r="G458" s="227" t="s">
        <v>222</v>
      </c>
    </row>
    <row r="459" spans="1:7" x14ac:dyDescent="0.25">
      <c r="A459" s="227">
        <f t="shared" si="7"/>
        <v>0</v>
      </c>
      <c r="B459" s="227" t="s">
        <v>3</v>
      </c>
      <c r="C459" s="228" t="s">
        <v>76</v>
      </c>
      <c r="D459" s="229" t="s">
        <v>918</v>
      </c>
      <c r="E459" s="227" t="s">
        <v>346</v>
      </c>
      <c r="F459" s="233">
        <v>2.0972222222222223</v>
      </c>
      <c r="G459" s="227" t="s">
        <v>222</v>
      </c>
    </row>
    <row r="460" spans="1:7" x14ac:dyDescent="0.25">
      <c r="A460" s="227">
        <f t="shared" si="7"/>
        <v>0</v>
      </c>
      <c r="B460" s="227" t="s">
        <v>3</v>
      </c>
      <c r="C460" s="228" t="s">
        <v>76</v>
      </c>
      <c r="D460" s="229" t="s">
        <v>919</v>
      </c>
      <c r="E460" s="227" t="s">
        <v>346</v>
      </c>
      <c r="F460" s="233">
        <v>2.0972222222222223</v>
      </c>
      <c r="G460" s="227" t="s">
        <v>222</v>
      </c>
    </row>
    <row r="461" spans="1:7" x14ac:dyDescent="0.25">
      <c r="A461" s="227">
        <f t="shared" si="7"/>
        <v>0</v>
      </c>
      <c r="B461" s="227" t="s">
        <v>3</v>
      </c>
      <c r="C461" s="228" t="s">
        <v>76</v>
      </c>
      <c r="D461" s="229" t="s">
        <v>920</v>
      </c>
      <c r="E461" s="227"/>
      <c r="F461" s="228" t="s">
        <v>921</v>
      </c>
      <c r="G461" s="227" t="s">
        <v>221</v>
      </c>
    </row>
    <row r="462" spans="1:7" x14ac:dyDescent="0.25">
      <c r="A462" s="227">
        <f t="shared" si="7"/>
        <v>0</v>
      </c>
      <c r="B462" s="227" t="s">
        <v>3</v>
      </c>
      <c r="C462" s="228" t="s">
        <v>76</v>
      </c>
      <c r="D462" s="229" t="s">
        <v>922</v>
      </c>
      <c r="E462" s="227"/>
      <c r="F462" s="228" t="s">
        <v>921</v>
      </c>
      <c r="G462" s="227" t="s">
        <v>221</v>
      </c>
    </row>
    <row r="463" spans="1:7" x14ac:dyDescent="0.25">
      <c r="A463" s="227">
        <f t="shared" si="7"/>
        <v>0</v>
      </c>
      <c r="B463" s="227" t="s">
        <v>3</v>
      </c>
      <c r="C463" s="228" t="s">
        <v>76</v>
      </c>
      <c r="D463" s="229" t="s">
        <v>923</v>
      </c>
      <c r="E463" s="227"/>
      <c r="F463" s="228" t="s">
        <v>921</v>
      </c>
      <c r="G463" s="227" t="s">
        <v>221</v>
      </c>
    </row>
    <row r="464" spans="1:7" x14ac:dyDescent="0.25">
      <c r="A464" s="227">
        <f t="shared" si="7"/>
        <v>0</v>
      </c>
      <c r="B464" s="227" t="s">
        <v>3</v>
      </c>
      <c r="C464" s="228" t="s">
        <v>76</v>
      </c>
      <c r="D464" s="229" t="s">
        <v>924</v>
      </c>
      <c r="E464" s="227"/>
      <c r="F464" s="228" t="s">
        <v>909</v>
      </c>
      <c r="G464" s="227" t="s">
        <v>221</v>
      </c>
    </row>
    <row r="465" spans="1:7" x14ac:dyDescent="0.25">
      <c r="A465" s="227">
        <f t="shared" si="7"/>
        <v>0</v>
      </c>
      <c r="B465" s="227" t="s">
        <v>3</v>
      </c>
      <c r="C465" s="228" t="s">
        <v>76</v>
      </c>
      <c r="D465" s="229" t="s">
        <v>925</v>
      </c>
      <c r="E465" s="227"/>
      <c r="F465" s="228" t="s">
        <v>909</v>
      </c>
      <c r="G465" s="227" t="s">
        <v>221</v>
      </c>
    </row>
    <row r="466" spans="1:7" x14ac:dyDescent="0.25">
      <c r="A466" s="227">
        <f t="shared" si="7"/>
        <v>0</v>
      </c>
      <c r="B466" s="227" t="s">
        <v>3</v>
      </c>
      <c r="C466" s="228" t="s">
        <v>76</v>
      </c>
      <c r="D466" s="229" t="s">
        <v>926</v>
      </c>
      <c r="E466" s="227"/>
      <c r="F466" s="228" t="s">
        <v>909</v>
      </c>
      <c r="G466" s="227" t="s">
        <v>221</v>
      </c>
    </row>
    <row r="467" spans="1:7" x14ac:dyDescent="0.25">
      <c r="A467" s="227">
        <f t="shared" si="7"/>
        <v>0</v>
      </c>
      <c r="B467" s="227" t="s">
        <v>3</v>
      </c>
      <c r="C467" s="228" t="s">
        <v>76</v>
      </c>
      <c r="D467" s="229" t="s">
        <v>927</v>
      </c>
      <c r="E467" s="227" t="s">
        <v>360</v>
      </c>
      <c r="F467" s="228" t="s">
        <v>928</v>
      </c>
      <c r="G467" s="227" t="s">
        <v>222</v>
      </c>
    </row>
    <row r="468" spans="1:7" x14ac:dyDescent="0.25">
      <c r="A468" s="227">
        <f t="shared" si="7"/>
        <v>0</v>
      </c>
      <c r="B468" s="227" t="s">
        <v>3</v>
      </c>
      <c r="C468" s="228" t="s">
        <v>76</v>
      </c>
      <c r="D468" s="229" t="s">
        <v>929</v>
      </c>
      <c r="E468" s="227" t="s">
        <v>346</v>
      </c>
      <c r="F468" s="228" t="s">
        <v>807</v>
      </c>
      <c r="G468" s="227" t="s">
        <v>222</v>
      </c>
    </row>
    <row r="469" spans="1:7" x14ac:dyDescent="0.25">
      <c r="A469" s="227">
        <f t="shared" si="7"/>
        <v>0</v>
      </c>
      <c r="B469" s="227" t="s">
        <v>3</v>
      </c>
      <c r="C469" s="228" t="s">
        <v>76</v>
      </c>
      <c r="D469" s="229" t="s">
        <v>930</v>
      </c>
      <c r="E469" s="227" t="s">
        <v>346</v>
      </c>
      <c r="F469" s="228" t="s">
        <v>807</v>
      </c>
      <c r="G469" s="227" t="s">
        <v>222</v>
      </c>
    </row>
    <row r="470" spans="1:7" x14ac:dyDescent="0.25">
      <c r="A470" s="227">
        <f t="shared" si="7"/>
        <v>0</v>
      </c>
      <c r="B470" s="227" t="s">
        <v>3</v>
      </c>
      <c r="C470" s="228" t="s">
        <v>76</v>
      </c>
      <c r="D470" s="229" t="s">
        <v>931</v>
      </c>
      <c r="E470" s="227" t="s">
        <v>360</v>
      </c>
      <c r="F470" s="228" t="s">
        <v>932</v>
      </c>
      <c r="G470" s="227" t="s">
        <v>222</v>
      </c>
    </row>
    <row r="471" spans="1:7" x14ac:dyDescent="0.25">
      <c r="A471" s="227">
        <f t="shared" si="7"/>
        <v>0</v>
      </c>
      <c r="B471" s="227" t="s">
        <v>3</v>
      </c>
      <c r="C471" s="228" t="s">
        <v>76</v>
      </c>
      <c r="D471" s="229" t="s">
        <v>933</v>
      </c>
      <c r="E471" s="227" t="s">
        <v>360</v>
      </c>
      <c r="F471" s="228" t="s">
        <v>932</v>
      </c>
      <c r="G471" s="227" t="s">
        <v>222</v>
      </c>
    </row>
    <row r="472" spans="1:7" x14ac:dyDescent="0.25">
      <c r="A472" s="227">
        <f t="shared" si="7"/>
        <v>0</v>
      </c>
      <c r="B472" s="227" t="s">
        <v>3</v>
      </c>
      <c r="C472" s="228" t="s">
        <v>76</v>
      </c>
      <c r="D472" s="229" t="s">
        <v>934</v>
      </c>
      <c r="E472" s="227" t="s">
        <v>360</v>
      </c>
      <c r="F472" s="228" t="s">
        <v>932</v>
      </c>
      <c r="G472" s="227" t="s">
        <v>222</v>
      </c>
    </row>
    <row r="473" spans="1:7" x14ac:dyDescent="0.25">
      <c r="A473" s="227">
        <f t="shared" si="7"/>
        <v>0</v>
      </c>
      <c r="B473" s="227" t="s">
        <v>3</v>
      </c>
      <c r="C473" s="228" t="s">
        <v>76</v>
      </c>
      <c r="D473" s="229" t="s">
        <v>935</v>
      </c>
      <c r="E473" s="227"/>
      <c r="F473" s="228" t="s">
        <v>914</v>
      </c>
      <c r="G473" s="227" t="s">
        <v>221</v>
      </c>
    </row>
    <row r="474" spans="1:7" x14ac:dyDescent="0.25">
      <c r="A474" s="227">
        <f t="shared" si="7"/>
        <v>0</v>
      </c>
      <c r="B474" s="227" t="s">
        <v>3</v>
      </c>
      <c r="C474" s="228" t="s">
        <v>76</v>
      </c>
      <c r="D474" s="229" t="s">
        <v>936</v>
      </c>
      <c r="E474" s="227"/>
      <c r="F474" s="228" t="s">
        <v>914</v>
      </c>
      <c r="G474" s="227" t="s">
        <v>221</v>
      </c>
    </row>
    <row r="475" spans="1:7" x14ac:dyDescent="0.25">
      <c r="A475" s="227">
        <f t="shared" si="7"/>
        <v>0</v>
      </c>
      <c r="B475" s="227" t="s">
        <v>3</v>
      </c>
      <c r="C475" s="228" t="s">
        <v>76</v>
      </c>
      <c r="D475" s="229" t="s">
        <v>937</v>
      </c>
      <c r="E475" s="227" t="s">
        <v>360</v>
      </c>
      <c r="F475" s="228" t="s">
        <v>938</v>
      </c>
      <c r="G475" s="227" t="s">
        <v>222</v>
      </c>
    </row>
    <row r="476" spans="1:7" x14ac:dyDescent="0.25">
      <c r="A476" s="227">
        <f t="shared" si="7"/>
        <v>0</v>
      </c>
      <c r="B476" s="227" t="s">
        <v>3</v>
      </c>
      <c r="C476" s="228" t="s">
        <v>76</v>
      </c>
      <c r="D476" s="229" t="s">
        <v>939</v>
      </c>
      <c r="E476" s="227"/>
      <c r="F476" s="228" t="s">
        <v>909</v>
      </c>
      <c r="G476" s="227" t="s">
        <v>221</v>
      </c>
    </row>
    <row r="477" spans="1:7" x14ac:dyDescent="0.25">
      <c r="A477" s="227">
        <f t="shared" si="7"/>
        <v>0</v>
      </c>
      <c r="B477" s="227" t="s">
        <v>3</v>
      </c>
      <c r="C477" s="228" t="s">
        <v>76</v>
      </c>
      <c r="D477" s="229" t="s">
        <v>940</v>
      </c>
      <c r="E477" s="227"/>
      <c r="F477" s="228" t="s">
        <v>909</v>
      </c>
      <c r="G477" s="227" t="s">
        <v>221</v>
      </c>
    </row>
    <row r="478" spans="1:7" x14ac:dyDescent="0.25">
      <c r="A478" s="227">
        <f t="shared" si="7"/>
        <v>0</v>
      </c>
      <c r="B478" s="227" t="s">
        <v>3</v>
      </c>
      <c r="C478" s="228" t="s">
        <v>76</v>
      </c>
      <c r="D478" s="229" t="s">
        <v>941</v>
      </c>
      <c r="E478" s="227" t="s">
        <v>346</v>
      </c>
      <c r="F478" s="233">
        <v>2.0993055555555555</v>
      </c>
      <c r="G478" s="227" t="s">
        <v>222</v>
      </c>
    </row>
    <row r="479" spans="1:7" x14ac:dyDescent="0.25">
      <c r="A479" s="227">
        <f t="shared" si="7"/>
        <v>0</v>
      </c>
      <c r="B479" s="227" t="s">
        <v>3</v>
      </c>
      <c r="C479" s="228" t="s">
        <v>76</v>
      </c>
      <c r="D479" s="229" t="s">
        <v>942</v>
      </c>
      <c r="E479" s="227" t="s">
        <v>346</v>
      </c>
      <c r="F479" s="233">
        <v>2.0993055555555555</v>
      </c>
      <c r="G479" s="227" t="s">
        <v>222</v>
      </c>
    </row>
    <row r="480" spans="1:7" x14ac:dyDescent="0.25">
      <c r="A480" s="227">
        <f t="shared" si="7"/>
        <v>0</v>
      </c>
      <c r="B480" s="227" t="s">
        <v>3</v>
      </c>
      <c r="C480" s="228" t="s">
        <v>76</v>
      </c>
      <c r="D480" s="229" t="s">
        <v>943</v>
      </c>
      <c r="E480" s="227"/>
      <c r="F480" s="228" t="s">
        <v>921</v>
      </c>
      <c r="G480" s="227" t="s">
        <v>221</v>
      </c>
    </row>
    <row r="481" spans="1:7" x14ac:dyDescent="0.25">
      <c r="A481" s="227">
        <f t="shared" si="7"/>
        <v>0</v>
      </c>
      <c r="B481" s="227" t="s">
        <v>3</v>
      </c>
      <c r="C481" s="228" t="s">
        <v>76</v>
      </c>
      <c r="D481" s="229" t="s">
        <v>944</v>
      </c>
      <c r="E481" s="227" t="s">
        <v>360</v>
      </c>
      <c r="F481" s="228" t="s">
        <v>938</v>
      </c>
      <c r="G481" s="227" t="s">
        <v>222</v>
      </c>
    </row>
    <row r="482" spans="1:7" x14ac:dyDescent="0.25">
      <c r="A482" s="227">
        <f t="shared" si="7"/>
        <v>0</v>
      </c>
      <c r="B482" s="227" t="s">
        <v>3</v>
      </c>
      <c r="C482" s="228" t="s">
        <v>76</v>
      </c>
      <c r="D482" s="229" t="s">
        <v>945</v>
      </c>
      <c r="E482" s="227" t="s">
        <v>370</v>
      </c>
      <c r="F482" s="228" t="s">
        <v>946</v>
      </c>
      <c r="G482" s="227" t="s">
        <v>222</v>
      </c>
    </row>
    <row r="483" spans="1:7" x14ac:dyDescent="0.25">
      <c r="A483" s="227">
        <f t="shared" si="7"/>
        <v>0</v>
      </c>
      <c r="B483" s="227" t="s">
        <v>3</v>
      </c>
      <c r="C483" s="228" t="s">
        <v>76</v>
      </c>
      <c r="D483" s="229" t="s">
        <v>947</v>
      </c>
      <c r="E483" s="227" t="s">
        <v>776</v>
      </c>
      <c r="F483" s="228" t="s">
        <v>865</v>
      </c>
      <c r="G483" s="227" t="s">
        <v>222</v>
      </c>
    </row>
    <row r="484" spans="1:7" x14ac:dyDescent="0.25">
      <c r="A484" s="227">
        <f t="shared" si="7"/>
        <v>0</v>
      </c>
      <c r="B484" s="227" t="s">
        <v>3</v>
      </c>
      <c r="C484" s="228" t="s">
        <v>76</v>
      </c>
      <c r="D484" s="229" t="s">
        <v>948</v>
      </c>
      <c r="E484" s="227" t="s">
        <v>776</v>
      </c>
      <c r="F484" s="228" t="s">
        <v>865</v>
      </c>
      <c r="G484" s="227" t="s">
        <v>222</v>
      </c>
    </row>
    <row r="485" spans="1:7" x14ac:dyDescent="0.25">
      <c r="A485" s="227">
        <f t="shared" si="7"/>
        <v>0</v>
      </c>
      <c r="B485" s="227" t="s">
        <v>3</v>
      </c>
      <c r="C485" s="228" t="s">
        <v>76</v>
      </c>
      <c r="D485" s="229" t="s">
        <v>949</v>
      </c>
      <c r="E485" s="227" t="s">
        <v>360</v>
      </c>
      <c r="F485" s="228" t="s">
        <v>932</v>
      </c>
      <c r="G485" s="227" t="s">
        <v>222</v>
      </c>
    </row>
    <row r="486" spans="1:7" x14ac:dyDescent="0.25">
      <c r="A486" s="227">
        <f t="shared" si="7"/>
        <v>0</v>
      </c>
      <c r="B486" s="227" t="s">
        <v>3</v>
      </c>
      <c r="C486" s="228" t="s">
        <v>76</v>
      </c>
      <c r="D486" s="229" t="s">
        <v>950</v>
      </c>
      <c r="E486" s="227" t="s">
        <v>360</v>
      </c>
      <c r="F486" s="228" t="s">
        <v>932</v>
      </c>
      <c r="G486" s="227" t="s">
        <v>222</v>
      </c>
    </row>
    <row r="487" spans="1:7" x14ac:dyDescent="0.25">
      <c r="A487" s="227">
        <f t="shared" si="7"/>
        <v>0</v>
      </c>
      <c r="B487" s="227" t="s">
        <v>3</v>
      </c>
      <c r="C487" s="228" t="s">
        <v>76</v>
      </c>
      <c r="D487" s="229" t="s">
        <v>951</v>
      </c>
      <c r="E487" s="227"/>
      <c r="F487" s="228" t="s">
        <v>909</v>
      </c>
      <c r="G487" s="227" t="s">
        <v>221</v>
      </c>
    </row>
    <row r="488" spans="1:7" x14ac:dyDescent="0.25">
      <c r="A488" s="227">
        <f t="shared" si="7"/>
        <v>0</v>
      </c>
      <c r="B488" s="227" t="s">
        <v>3</v>
      </c>
      <c r="C488" s="228" t="s">
        <v>76</v>
      </c>
      <c r="D488" s="229" t="s">
        <v>952</v>
      </c>
      <c r="E488" s="227"/>
      <c r="F488" s="228" t="s">
        <v>909</v>
      </c>
      <c r="G488" s="227" t="s">
        <v>221</v>
      </c>
    </row>
    <row r="489" spans="1:7" x14ac:dyDescent="0.25">
      <c r="A489" s="227">
        <f t="shared" si="7"/>
        <v>0</v>
      </c>
      <c r="B489" s="227" t="s">
        <v>3</v>
      </c>
      <c r="C489" s="228" t="s">
        <v>76</v>
      </c>
      <c r="D489" s="229" t="s">
        <v>953</v>
      </c>
      <c r="E489" s="227"/>
      <c r="F489" s="228" t="s">
        <v>909</v>
      </c>
      <c r="G489" s="227" t="s">
        <v>221</v>
      </c>
    </row>
    <row r="490" spans="1:7" x14ac:dyDescent="0.25">
      <c r="A490" s="227">
        <f t="shared" si="7"/>
        <v>0</v>
      </c>
      <c r="B490" s="227" t="s">
        <v>3</v>
      </c>
      <c r="C490" s="228" t="s">
        <v>76</v>
      </c>
      <c r="D490" s="229" t="s">
        <v>954</v>
      </c>
      <c r="E490" s="227"/>
      <c r="F490" s="228" t="s">
        <v>909</v>
      </c>
      <c r="G490" s="227" t="s">
        <v>221</v>
      </c>
    </row>
    <row r="491" spans="1:7" x14ac:dyDescent="0.25">
      <c r="A491" s="227">
        <f t="shared" si="7"/>
        <v>0</v>
      </c>
      <c r="B491" s="227" t="s">
        <v>3</v>
      </c>
      <c r="C491" s="228" t="s">
        <v>76</v>
      </c>
      <c r="D491" s="229" t="s">
        <v>955</v>
      </c>
      <c r="E491" s="227" t="s">
        <v>360</v>
      </c>
      <c r="F491" s="228" t="s">
        <v>932</v>
      </c>
      <c r="G491" s="227" t="s">
        <v>222</v>
      </c>
    </row>
    <row r="492" spans="1:7" x14ac:dyDescent="0.25">
      <c r="A492" s="227">
        <f t="shared" si="7"/>
        <v>0</v>
      </c>
      <c r="B492" s="227" t="s">
        <v>3</v>
      </c>
      <c r="C492" s="228" t="s">
        <v>76</v>
      </c>
      <c r="D492" s="229" t="s">
        <v>956</v>
      </c>
      <c r="E492" s="227"/>
      <c r="F492" s="228" t="s">
        <v>909</v>
      </c>
      <c r="G492" s="227" t="s">
        <v>221</v>
      </c>
    </row>
    <row r="493" spans="1:7" x14ac:dyDescent="0.25">
      <c r="A493" s="227">
        <f t="shared" si="7"/>
        <v>0</v>
      </c>
      <c r="B493" s="227" t="s">
        <v>3</v>
      </c>
      <c r="C493" s="228" t="s">
        <v>76</v>
      </c>
      <c r="D493" s="229" t="s">
        <v>957</v>
      </c>
      <c r="E493" s="227"/>
      <c r="F493" s="228" t="s">
        <v>958</v>
      </c>
      <c r="G493" s="227" t="s">
        <v>221</v>
      </c>
    </row>
    <row r="494" spans="1:7" x14ac:dyDescent="0.25">
      <c r="A494" s="227">
        <f t="shared" si="7"/>
        <v>0</v>
      </c>
      <c r="B494" s="227" t="s">
        <v>3</v>
      </c>
      <c r="C494" s="228" t="s">
        <v>76</v>
      </c>
      <c r="D494" s="229" t="s">
        <v>959</v>
      </c>
      <c r="E494" s="227"/>
      <c r="F494" s="228" t="s">
        <v>958</v>
      </c>
      <c r="G494" s="227" t="s">
        <v>221</v>
      </c>
    </row>
    <row r="495" spans="1:7" x14ac:dyDescent="0.25">
      <c r="A495" s="227">
        <f t="shared" si="7"/>
        <v>0</v>
      </c>
      <c r="B495" s="227" t="s">
        <v>3</v>
      </c>
      <c r="C495" s="228" t="s">
        <v>76</v>
      </c>
      <c r="D495" s="229" t="s">
        <v>960</v>
      </c>
      <c r="E495" s="227"/>
      <c r="F495" s="228" t="s">
        <v>958</v>
      </c>
      <c r="G495" s="227" t="s">
        <v>221</v>
      </c>
    </row>
    <row r="496" spans="1:7" x14ac:dyDescent="0.25">
      <c r="A496" s="227">
        <f t="shared" si="7"/>
        <v>0</v>
      </c>
      <c r="B496" s="227" t="s">
        <v>3</v>
      </c>
      <c r="C496" s="228" t="s">
        <v>76</v>
      </c>
      <c r="D496" s="229" t="s">
        <v>961</v>
      </c>
      <c r="E496" s="227"/>
      <c r="F496" s="228" t="s">
        <v>909</v>
      </c>
      <c r="G496" s="227" t="s">
        <v>221</v>
      </c>
    </row>
    <row r="497" spans="1:7" x14ac:dyDescent="0.25">
      <c r="A497" s="227">
        <f t="shared" si="7"/>
        <v>0</v>
      </c>
      <c r="B497" s="227" t="s">
        <v>3</v>
      </c>
      <c r="C497" s="228" t="s">
        <v>76</v>
      </c>
      <c r="D497" s="229" t="s">
        <v>962</v>
      </c>
      <c r="E497" s="227"/>
      <c r="F497" s="228" t="s">
        <v>909</v>
      </c>
      <c r="G497" s="227" t="s">
        <v>221</v>
      </c>
    </row>
    <row r="498" spans="1:7" x14ac:dyDescent="0.25">
      <c r="A498" s="227">
        <f t="shared" si="7"/>
        <v>0</v>
      </c>
      <c r="B498" s="227" t="s">
        <v>3</v>
      </c>
      <c r="C498" s="228" t="s">
        <v>76</v>
      </c>
      <c r="D498" s="229" t="s">
        <v>963</v>
      </c>
      <c r="E498" s="227"/>
      <c r="F498" s="233">
        <v>2.0951388888888887</v>
      </c>
      <c r="G498" s="227" t="s">
        <v>222</v>
      </c>
    </row>
    <row r="499" spans="1:7" x14ac:dyDescent="0.25">
      <c r="A499" s="227">
        <f t="shared" si="7"/>
        <v>0</v>
      </c>
      <c r="B499" s="227" t="s">
        <v>3</v>
      </c>
      <c r="C499" s="228" t="s">
        <v>76</v>
      </c>
      <c r="D499" s="229" t="s">
        <v>964</v>
      </c>
      <c r="E499" s="227" t="s">
        <v>346</v>
      </c>
      <c r="F499" s="233">
        <v>2.0951388888888887</v>
      </c>
      <c r="G499" s="227" t="s">
        <v>222</v>
      </c>
    </row>
    <row r="500" spans="1:7" x14ac:dyDescent="0.25">
      <c r="A500" s="227">
        <f t="shared" si="7"/>
        <v>0</v>
      </c>
      <c r="B500" s="227" t="s">
        <v>3</v>
      </c>
      <c r="C500" s="228" t="s">
        <v>76</v>
      </c>
      <c r="D500" s="229" t="s">
        <v>965</v>
      </c>
      <c r="E500" s="227"/>
      <c r="F500" s="228" t="s">
        <v>958</v>
      </c>
      <c r="G500" s="227" t="s">
        <v>221</v>
      </c>
    </row>
    <row r="501" spans="1:7" x14ac:dyDescent="0.25">
      <c r="A501" s="227">
        <f t="shared" si="7"/>
        <v>0</v>
      </c>
      <c r="B501" s="227" t="s">
        <v>3</v>
      </c>
      <c r="C501" s="228" t="s">
        <v>76</v>
      </c>
      <c r="D501" s="229" t="s">
        <v>966</v>
      </c>
      <c r="E501" s="227" t="s">
        <v>346</v>
      </c>
      <c r="F501" s="233">
        <v>2.0951388888888887</v>
      </c>
      <c r="G501" s="227" t="s">
        <v>222</v>
      </c>
    </row>
    <row r="502" spans="1:7" x14ac:dyDescent="0.25">
      <c r="A502" s="227">
        <f t="shared" si="7"/>
        <v>0</v>
      </c>
      <c r="B502" s="227" t="s">
        <v>3</v>
      </c>
      <c r="C502" s="228" t="s">
        <v>76</v>
      </c>
      <c r="D502" s="229" t="s">
        <v>967</v>
      </c>
      <c r="E502" s="227" t="s">
        <v>370</v>
      </c>
      <c r="F502" s="228" t="s">
        <v>968</v>
      </c>
      <c r="G502" s="227" t="s">
        <v>222</v>
      </c>
    </row>
    <row r="503" spans="1:7" x14ac:dyDescent="0.25">
      <c r="A503" s="227">
        <f t="shared" si="7"/>
        <v>0</v>
      </c>
      <c r="B503" s="227" t="s">
        <v>3</v>
      </c>
      <c r="C503" s="228" t="s">
        <v>76</v>
      </c>
      <c r="D503" s="229" t="s">
        <v>969</v>
      </c>
      <c r="E503" s="227" t="s">
        <v>370</v>
      </c>
      <c r="F503" s="228" t="s">
        <v>968</v>
      </c>
      <c r="G503" s="227" t="s">
        <v>222</v>
      </c>
    </row>
    <row r="504" spans="1:7" x14ac:dyDescent="0.25">
      <c r="A504" s="227">
        <f t="shared" si="7"/>
        <v>0</v>
      </c>
      <c r="B504" s="227" t="s">
        <v>3</v>
      </c>
      <c r="C504" s="228" t="s">
        <v>76</v>
      </c>
      <c r="D504" s="229" t="s">
        <v>970</v>
      </c>
      <c r="E504" s="227" t="s">
        <v>346</v>
      </c>
      <c r="F504" s="228" t="s">
        <v>968</v>
      </c>
      <c r="G504" s="227" t="s">
        <v>222</v>
      </c>
    </row>
    <row r="505" spans="1:7" x14ac:dyDescent="0.25">
      <c r="A505" s="227">
        <f t="shared" si="7"/>
        <v>0</v>
      </c>
      <c r="B505" s="227" t="s">
        <v>3</v>
      </c>
      <c r="C505" s="228" t="s">
        <v>76</v>
      </c>
      <c r="D505" s="229" t="s">
        <v>971</v>
      </c>
      <c r="E505" s="227" t="s">
        <v>776</v>
      </c>
      <c r="F505" s="228" t="s">
        <v>972</v>
      </c>
      <c r="G505" s="227" t="s">
        <v>222</v>
      </c>
    </row>
    <row r="506" spans="1:7" x14ac:dyDescent="0.25">
      <c r="A506" s="227">
        <f t="shared" si="7"/>
        <v>0</v>
      </c>
      <c r="B506" s="227" t="s">
        <v>3</v>
      </c>
      <c r="C506" s="228" t="s">
        <v>76</v>
      </c>
      <c r="D506" s="229" t="s">
        <v>973</v>
      </c>
      <c r="E506" s="227" t="s">
        <v>776</v>
      </c>
      <c r="F506" s="228" t="s">
        <v>972</v>
      </c>
      <c r="G506" s="227" t="s">
        <v>222</v>
      </c>
    </row>
    <row r="507" spans="1:7" x14ac:dyDescent="0.25">
      <c r="A507" s="227">
        <f t="shared" si="7"/>
        <v>0</v>
      </c>
      <c r="B507" s="227" t="s">
        <v>3</v>
      </c>
      <c r="C507" s="228" t="s">
        <v>76</v>
      </c>
      <c r="D507" s="229" t="s">
        <v>974</v>
      </c>
      <c r="E507" s="227"/>
      <c r="F507" s="228" t="s">
        <v>972</v>
      </c>
      <c r="G507" s="227" t="s">
        <v>222</v>
      </c>
    </row>
    <row r="508" spans="1:7" x14ac:dyDescent="0.25">
      <c r="A508" s="227">
        <f t="shared" si="7"/>
        <v>0</v>
      </c>
      <c r="B508" s="227" t="s">
        <v>3</v>
      </c>
      <c r="C508" s="228" t="s">
        <v>76</v>
      </c>
      <c r="D508" s="229" t="s">
        <v>975</v>
      </c>
      <c r="E508" s="227" t="s">
        <v>346</v>
      </c>
      <c r="F508" s="233">
        <v>2.5118055555555556</v>
      </c>
      <c r="G508" s="227" t="s">
        <v>222</v>
      </c>
    </row>
    <row r="509" spans="1:7" x14ac:dyDescent="0.25">
      <c r="A509" s="227">
        <f t="shared" si="7"/>
        <v>0</v>
      </c>
      <c r="B509" s="227" t="s">
        <v>3</v>
      </c>
      <c r="C509" s="228" t="s">
        <v>76</v>
      </c>
      <c r="D509" s="229" t="s">
        <v>976</v>
      </c>
      <c r="E509" s="227" t="s">
        <v>444</v>
      </c>
      <c r="F509" s="228" t="s">
        <v>977</v>
      </c>
      <c r="G509" s="227" t="s">
        <v>336</v>
      </c>
    </row>
    <row r="510" spans="1:7" x14ac:dyDescent="0.25">
      <c r="A510" s="227">
        <f t="shared" si="7"/>
        <v>0</v>
      </c>
      <c r="B510" s="227" t="s">
        <v>3</v>
      </c>
      <c r="C510" s="228" t="s">
        <v>76</v>
      </c>
      <c r="D510" s="229" t="s">
        <v>978</v>
      </c>
      <c r="E510" s="227" t="s">
        <v>444</v>
      </c>
      <c r="F510" s="228" t="s">
        <v>977</v>
      </c>
      <c r="G510" s="227" t="s">
        <v>336</v>
      </c>
    </row>
    <row r="511" spans="1:7" x14ac:dyDescent="0.25">
      <c r="A511" s="227">
        <f t="shared" si="7"/>
        <v>0</v>
      </c>
      <c r="B511" s="227" t="s">
        <v>3</v>
      </c>
      <c r="C511" s="228" t="s">
        <v>76</v>
      </c>
      <c r="D511" s="229"/>
      <c r="E511" s="227" t="s">
        <v>360</v>
      </c>
      <c r="F511" s="228" t="s">
        <v>932</v>
      </c>
      <c r="G511" s="227" t="s">
        <v>222</v>
      </c>
    </row>
    <row r="512" spans="1:7" x14ac:dyDescent="0.25">
      <c r="A512" s="227">
        <f t="shared" si="7"/>
        <v>0</v>
      </c>
      <c r="B512" s="227" t="s">
        <v>4</v>
      </c>
      <c r="C512" s="228" t="s">
        <v>77</v>
      </c>
      <c r="D512" s="229" t="s">
        <v>979</v>
      </c>
      <c r="E512" s="227"/>
      <c r="F512" s="228" t="s">
        <v>980</v>
      </c>
      <c r="G512" s="227" t="s">
        <v>222</v>
      </c>
    </row>
    <row r="513" spans="1:7" x14ac:dyDescent="0.25">
      <c r="A513" s="227">
        <f t="shared" si="7"/>
        <v>0</v>
      </c>
      <c r="B513" s="227" t="s">
        <v>4</v>
      </c>
      <c r="C513" s="228" t="s">
        <v>77</v>
      </c>
      <c r="D513" s="229" t="s">
        <v>981</v>
      </c>
      <c r="E513" s="227"/>
      <c r="F513" s="228" t="s">
        <v>982</v>
      </c>
      <c r="G513" s="227" t="s">
        <v>222</v>
      </c>
    </row>
    <row r="514" spans="1:7" x14ac:dyDescent="0.25">
      <c r="A514" s="227">
        <f t="shared" ref="A514:A577" si="8">IF(J514="SI",IF(C514&lt;&gt;C513,1,A513+1),IF(C514&lt;&gt;C513,0,A513))</f>
        <v>0</v>
      </c>
      <c r="B514" s="227" t="s">
        <v>4</v>
      </c>
      <c r="C514" s="228" t="s">
        <v>77</v>
      </c>
      <c r="D514" s="229" t="s">
        <v>983</v>
      </c>
      <c r="E514" s="227"/>
      <c r="F514" s="228" t="s">
        <v>984</v>
      </c>
      <c r="G514" s="227" t="s">
        <v>222</v>
      </c>
    </row>
    <row r="515" spans="1:7" x14ac:dyDescent="0.25">
      <c r="A515" s="227">
        <f t="shared" si="8"/>
        <v>0</v>
      </c>
      <c r="B515" s="227" t="s">
        <v>4</v>
      </c>
      <c r="C515" s="228" t="s">
        <v>77</v>
      </c>
      <c r="D515" s="229" t="s">
        <v>985</v>
      </c>
      <c r="E515" s="227"/>
      <c r="F515" s="228" t="s">
        <v>986</v>
      </c>
      <c r="G515" s="227" t="s">
        <v>222</v>
      </c>
    </row>
    <row r="516" spans="1:7" x14ac:dyDescent="0.25">
      <c r="A516" s="227">
        <f t="shared" si="8"/>
        <v>0</v>
      </c>
      <c r="B516" s="227" t="s">
        <v>4</v>
      </c>
      <c r="C516" s="228" t="s">
        <v>77</v>
      </c>
      <c r="D516" s="229" t="s">
        <v>987</v>
      </c>
      <c r="E516" s="227"/>
      <c r="F516" s="228" t="s">
        <v>984</v>
      </c>
      <c r="G516" s="227" t="s">
        <v>222</v>
      </c>
    </row>
    <row r="517" spans="1:7" x14ac:dyDescent="0.25">
      <c r="A517" s="227">
        <f t="shared" si="8"/>
        <v>0</v>
      </c>
      <c r="B517" s="227" t="s">
        <v>4</v>
      </c>
      <c r="C517" s="228" t="s">
        <v>78</v>
      </c>
      <c r="D517" s="229" t="s">
        <v>988</v>
      </c>
      <c r="E517" s="227"/>
      <c r="F517" s="228" t="s">
        <v>989</v>
      </c>
      <c r="G517" s="227" t="s">
        <v>222</v>
      </c>
    </row>
    <row r="518" spans="1:7" x14ac:dyDescent="0.25">
      <c r="A518" s="227">
        <f t="shared" si="8"/>
        <v>0</v>
      </c>
      <c r="B518" s="227" t="s">
        <v>4</v>
      </c>
      <c r="C518" s="228" t="s">
        <v>78</v>
      </c>
      <c r="D518" s="229" t="s">
        <v>990</v>
      </c>
      <c r="E518" s="227"/>
      <c r="F518" s="228" t="s">
        <v>991</v>
      </c>
      <c r="G518" s="227" t="s">
        <v>222</v>
      </c>
    </row>
    <row r="519" spans="1:7" x14ac:dyDescent="0.25">
      <c r="A519" s="227">
        <f t="shared" si="8"/>
        <v>0</v>
      </c>
      <c r="B519" s="227" t="s">
        <v>4</v>
      </c>
      <c r="C519" s="228" t="s">
        <v>78</v>
      </c>
      <c r="D519" s="229" t="s">
        <v>992</v>
      </c>
      <c r="E519" s="227"/>
      <c r="F519" s="228" t="s">
        <v>993</v>
      </c>
      <c r="G519" s="227" t="s">
        <v>222</v>
      </c>
    </row>
    <row r="520" spans="1:7" x14ac:dyDescent="0.25">
      <c r="A520" s="227">
        <f t="shared" si="8"/>
        <v>0</v>
      </c>
      <c r="B520" s="227" t="s">
        <v>4</v>
      </c>
      <c r="C520" s="228" t="s">
        <v>78</v>
      </c>
      <c r="D520" s="229" t="s">
        <v>994</v>
      </c>
      <c r="E520" s="227"/>
      <c r="F520" s="228" t="s">
        <v>995</v>
      </c>
      <c r="G520" s="227" t="s">
        <v>222</v>
      </c>
    </row>
    <row r="521" spans="1:7" x14ac:dyDescent="0.25">
      <c r="A521" s="227">
        <f t="shared" si="8"/>
        <v>0</v>
      </c>
      <c r="B521" s="227" t="s">
        <v>4</v>
      </c>
      <c r="C521" s="228" t="s">
        <v>78</v>
      </c>
      <c r="D521" s="229" t="s">
        <v>996</v>
      </c>
      <c r="E521" s="227"/>
      <c r="F521" s="228" t="s">
        <v>993</v>
      </c>
      <c r="G521" s="227" t="s">
        <v>222</v>
      </c>
    </row>
    <row r="522" spans="1:7" x14ac:dyDescent="0.25">
      <c r="A522" s="227">
        <f t="shared" si="8"/>
        <v>0</v>
      </c>
      <c r="B522" s="227" t="s">
        <v>4</v>
      </c>
      <c r="C522" s="228" t="s">
        <v>78</v>
      </c>
      <c r="D522" s="229" t="s">
        <v>997</v>
      </c>
      <c r="E522" s="227"/>
      <c r="F522" s="228" t="s">
        <v>998</v>
      </c>
      <c r="G522" s="227" t="s">
        <v>222</v>
      </c>
    </row>
    <row r="523" spans="1:7" x14ac:dyDescent="0.25">
      <c r="A523" s="227">
        <f t="shared" si="8"/>
        <v>0</v>
      </c>
      <c r="B523" s="227" t="s">
        <v>4</v>
      </c>
      <c r="C523" s="228" t="s">
        <v>79</v>
      </c>
      <c r="D523" s="229" t="s">
        <v>999</v>
      </c>
      <c r="E523" s="227"/>
      <c r="F523" s="228" t="s">
        <v>1000</v>
      </c>
      <c r="G523" s="227" t="s">
        <v>222</v>
      </c>
    </row>
    <row r="524" spans="1:7" x14ac:dyDescent="0.25">
      <c r="A524" s="227">
        <f t="shared" si="8"/>
        <v>0</v>
      </c>
      <c r="B524" s="227" t="s">
        <v>4</v>
      </c>
      <c r="C524" s="228" t="s">
        <v>79</v>
      </c>
      <c r="D524" s="229" t="s">
        <v>1001</v>
      </c>
      <c r="E524" s="227"/>
      <c r="F524" s="228" t="s">
        <v>984</v>
      </c>
      <c r="G524" s="227" t="s">
        <v>222</v>
      </c>
    </row>
    <row r="525" spans="1:7" x14ac:dyDescent="0.25">
      <c r="A525" s="227">
        <f t="shared" si="8"/>
        <v>0</v>
      </c>
      <c r="B525" s="227" t="s">
        <v>4</v>
      </c>
      <c r="C525" s="228" t="s">
        <v>79</v>
      </c>
      <c r="D525" s="229" t="s">
        <v>1002</v>
      </c>
      <c r="E525" s="227"/>
      <c r="F525" s="228" t="s">
        <v>1003</v>
      </c>
      <c r="G525" s="227" t="s">
        <v>222</v>
      </c>
    </row>
    <row r="526" spans="1:7" x14ac:dyDescent="0.25">
      <c r="A526" s="227">
        <f t="shared" si="8"/>
        <v>0</v>
      </c>
      <c r="B526" s="227" t="s">
        <v>4</v>
      </c>
      <c r="C526" s="228" t="s">
        <v>80</v>
      </c>
      <c r="D526" s="229" t="s">
        <v>1004</v>
      </c>
      <c r="E526" s="227"/>
      <c r="F526" s="228" t="s">
        <v>1005</v>
      </c>
      <c r="G526" s="227" t="s">
        <v>222</v>
      </c>
    </row>
    <row r="527" spans="1:7" x14ac:dyDescent="0.25">
      <c r="A527" s="227">
        <f t="shared" si="8"/>
        <v>0</v>
      </c>
      <c r="B527" s="227" t="s">
        <v>4</v>
      </c>
      <c r="C527" s="228" t="s">
        <v>80</v>
      </c>
      <c r="D527" s="229" t="s">
        <v>1006</v>
      </c>
      <c r="E527" s="227"/>
      <c r="F527" s="228" t="s">
        <v>1007</v>
      </c>
      <c r="G527" s="227" t="s">
        <v>222</v>
      </c>
    </row>
    <row r="528" spans="1:7" x14ac:dyDescent="0.25">
      <c r="A528" s="227">
        <f t="shared" si="8"/>
        <v>0</v>
      </c>
      <c r="B528" s="227" t="s">
        <v>4</v>
      </c>
      <c r="C528" s="228" t="s">
        <v>80</v>
      </c>
      <c r="D528" s="229" t="s">
        <v>1008</v>
      </c>
      <c r="E528" s="227"/>
      <c r="F528" s="228" t="s">
        <v>980</v>
      </c>
      <c r="G528" s="227" t="s">
        <v>222</v>
      </c>
    </row>
    <row r="529" spans="1:7" x14ac:dyDescent="0.25">
      <c r="A529" s="227">
        <f t="shared" si="8"/>
        <v>0</v>
      </c>
      <c r="B529" s="227" t="s">
        <v>4</v>
      </c>
      <c r="C529" s="228" t="s">
        <v>80</v>
      </c>
      <c r="D529" s="229" t="s">
        <v>1009</v>
      </c>
      <c r="E529" s="227"/>
      <c r="F529" s="228" t="s">
        <v>1010</v>
      </c>
      <c r="G529" s="227" t="s">
        <v>222</v>
      </c>
    </row>
    <row r="530" spans="1:7" x14ac:dyDescent="0.25">
      <c r="A530" s="227">
        <f t="shared" si="8"/>
        <v>0</v>
      </c>
      <c r="B530" s="227" t="s">
        <v>4</v>
      </c>
      <c r="C530" s="228" t="s">
        <v>80</v>
      </c>
      <c r="D530" s="229" t="s">
        <v>1011</v>
      </c>
      <c r="E530" s="227"/>
      <c r="F530" s="228" t="s">
        <v>1012</v>
      </c>
      <c r="G530" s="227" t="s">
        <v>222</v>
      </c>
    </row>
    <row r="531" spans="1:7" x14ac:dyDescent="0.25">
      <c r="A531" s="227">
        <f t="shared" si="8"/>
        <v>0</v>
      </c>
      <c r="B531" s="227" t="s">
        <v>4</v>
      </c>
      <c r="C531" s="228" t="s">
        <v>80</v>
      </c>
      <c r="D531" s="229" t="s">
        <v>1013</v>
      </c>
      <c r="E531" s="227"/>
      <c r="F531" s="228" t="s">
        <v>1012</v>
      </c>
      <c r="G531" s="227" t="s">
        <v>222</v>
      </c>
    </row>
    <row r="532" spans="1:7" x14ac:dyDescent="0.25">
      <c r="A532" s="227">
        <f t="shared" si="8"/>
        <v>0</v>
      </c>
      <c r="B532" s="227" t="s">
        <v>4</v>
      </c>
      <c r="C532" s="228" t="s">
        <v>80</v>
      </c>
      <c r="D532" s="229" t="s">
        <v>1014</v>
      </c>
      <c r="E532" s="227"/>
      <c r="F532" s="228" t="s">
        <v>993</v>
      </c>
      <c r="G532" s="227" t="s">
        <v>222</v>
      </c>
    </row>
    <row r="533" spans="1:7" x14ac:dyDescent="0.25">
      <c r="A533" s="227">
        <f t="shared" si="8"/>
        <v>0</v>
      </c>
      <c r="B533" s="227" t="s">
        <v>4</v>
      </c>
      <c r="C533" s="228" t="s">
        <v>80</v>
      </c>
      <c r="D533" s="229" t="s">
        <v>1015</v>
      </c>
      <c r="E533" s="227"/>
      <c r="F533" s="228" t="s">
        <v>993</v>
      </c>
      <c r="G533" s="227" t="s">
        <v>222</v>
      </c>
    </row>
    <row r="534" spans="1:7" x14ac:dyDescent="0.25">
      <c r="A534" s="227">
        <f t="shared" si="8"/>
        <v>0</v>
      </c>
      <c r="B534" s="227" t="s">
        <v>4</v>
      </c>
      <c r="C534" s="228" t="s">
        <v>80</v>
      </c>
      <c r="D534" s="229" t="s">
        <v>1016</v>
      </c>
      <c r="E534" s="227"/>
      <c r="F534" s="228" t="s">
        <v>998</v>
      </c>
      <c r="G534" s="227" t="s">
        <v>222</v>
      </c>
    </row>
    <row r="535" spans="1:7" x14ac:dyDescent="0.25">
      <c r="A535" s="227">
        <f t="shared" si="8"/>
        <v>0</v>
      </c>
      <c r="B535" s="227" t="s">
        <v>4</v>
      </c>
      <c r="C535" s="228" t="s">
        <v>80</v>
      </c>
      <c r="D535" s="229" t="s">
        <v>1017</v>
      </c>
      <c r="E535" s="227"/>
      <c r="F535" s="228" t="s">
        <v>998</v>
      </c>
      <c r="G535" s="227" t="s">
        <v>222</v>
      </c>
    </row>
    <row r="536" spans="1:7" x14ac:dyDescent="0.25">
      <c r="A536" s="227">
        <f t="shared" si="8"/>
        <v>0</v>
      </c>
      <c r="B536" s="227" t="s">
        <v>4</v>
      </c>
      <c r="C536" s="228" t="s">
        <v>80</v>
      </c>
      <c r="D536" s="229" t="s">
        <v>1018</v>
      </c>
      <c r="E536" s="227"/>
      <c r="F536" s="228" t="s">
        <v>993</v>
      </c>
      <c r="G536" s="227" t="s">
        <v>222</v>
      </c>
    </row>
    <row r="537" spans="1:7" x14ac:dyDescent="0.25">
      <c r="A537" s="227">
        <f t="shared" si="8"/>
        <v>0</v>
      </c>
      <c r="B537" s="227" t="s">
        <v>4</v>
      </c>
      <c r="C537" s="228" t="s">
        <v>80</v>
      </c>
      <c r="D537" s="229" t="s">
        <v>1019</v>
      </c>
      <c r="E537" s="227"/>
      <c r="F537" s="228" t="s">
        <v>998</v>
      </c>
      <c r="G537" s="227" t="s">
        <v>222</v>
      </c>
    </row>
    <row r="538" spans="1:7" x14ac:dyDescent="0.25">
      <c r="A538" s="227">
        <f t="shared" si="8"/>
        <v>0</v>
      </c>
      <c r="B538" s="227" t="s">
        <v>4</v>
      </c>
      <c r="C538" s="228" t="s">
        <v>80</v>
      </c>
      <c r="D538" s="229" t="s">
        <v>1020</v>
      </c>
      <c r="E538" s="227"/>
      <c r="F538" s="228" t="s">
        <v>1021</v>
      </c>
      <c r="G538" s="227" t="s">
        <v>222</v>
      </c>
    </row>
    <row r="539" spans="1:7" x14ac:dyDescent="0.25">
      <c r="A539" s="227">
        <f t="shared" si="8"/>
        <v>0</v>
      </c>
      <c r="B539" s="227" t="s">
        <v>4</v>
      </c>
      <c r="C539" s="228" t="s">
        <v>80</v>
      </c>
      <c r="D539" s="229" t="s">
        <v>1022</v>
      </c>
      <c r="E539" s="227"/>
      <c r="F539" s="228" t="s">
        <v>1023</v>
      </c>
      <c r="G539" s="227" t="s">
        <v>222</v>
      </c>
    </row>
    <row r="540" spans="1:7" x14ac:dyDescent="0.25">
      <c r="A540" s="227">
        <f t="shared" si="8"/>
        <v>0</v>
      </c>
      <c r="B540" s="227" t="s">
        <v>4</v>
      </c>
      <c r="C540" s="228" t="s">
        <v>81</v>
      </c>
      <c r="D540" s="229" t="s">
        <v>1024</v>
      </c>
      <c r="E540" s="227"/>
      <c r="F540" s="228" t="s">
        <v>993</v>
      </c>
      <c r="G540" s="227" t="s">
        <v>222</v>
      </c>
    </row>
    <row r="541" spans="1:7" x14ac:dyDescent="0.25">
      <c r="A541" s="227">
        <f t="shared" si="8"/>
        <v>0</v>
      </c>
      <c r="B541" s="227" t="s">
        <v>4</v>
      </c>
      <c r="C541" s="228" t="s">
        <v>81</v>
      </c>
      <c r="D541" s="229" t="s">
        <v>1025</v>
      </c>
      <c r="E541" s="227"/>
      <c r="F541" s="228" t="s">
        <v>993</v>
      </c>
      <c r="G541" s="227" t="s">
        <v>222</v>
      </c>
    </row>
    <row r="542" spans="1:7" x14ac:dyDescent="0.25">
      <c r="A542" s="227">
        <f t="shared" si="8"/>
        <v>0</v>
      </c>
      <c r="B542" s="227" t="s">
        <v>4</v>
      </c>
      <c r="C542" s="228" t="s">
        <v>82</v>
      </c>
      <c r="D542" s="229" t="s">
        <v>1026</v>
      </c>
      <c r="E542" s="227"/>
      <c r="F542" s="228" t="s">
        <v>1027</v>
      </c>
      <c r="G542" s="227" t="s">
        <v>222</v>
      </c>
    </row>
    <row r="543" spans="1:7" x14ac:dyDescent="0.25">
      <c r="A543" s="227">
        <f t="shared" si="8"/>
        <v>0</v>
      </c>
      <c r="B543" s="227" t="s">
        <v>4</v>
      </c>
      <c r="C543" s="228" t="s">
        <v>82</v>
      </c>
      <c r="D543" s="229" t="s">
        <v>1028</v>
      </c>
      <c r="E543" s="227"/>
      <c r="F543" s="228" t="s">
        <v>1029</v>
      </c>
      <c r="G543" s="227" t="s">
        <v>222</v>
      </c>
    </row>
    <row r="544" spans="1:7" x14ac:dyDescent="0.25">
      <c r="A544" s="227">
        <f t="shared" si="8"/>
        <v>0</v>
      </c>
      <c r="B544" s="227" t="s">
        <v>4</v>
      </c>
      <c r="C544" s="228" t="s">
        <v>82</v>
      </c>
      <c r="D544" s="229" t="s">
        <v>1030</v>
      </c>
      <c r="E544" s="227"/>
      <c r="F544" s="228" t="s">
        <v>1031</v>
      </c>
      <c r="G544" s="227" t="s">
        <v>222</v>
      </c>
    </row>
    <row r="545" spans="1:7" x14ac:dyDescent="0.25">
      <c r="A545" s="227">
        <f t="shared" si="8"/>
        <v>0</v>
      </c>
      <c r="B545" s="227" t="s">
        <v>4</v>
      </c>
      <c r="C545" s="228" t="s">
        <v>82</v>
      </c>
      <c r="D545" s="229" t="s">
        <v>1032</v>
      </c>
      <c r="E545" s="227"/>
      <c r="F545" s="228" t="s">
        <v>1031</v>
      </c>
      <c r="G545" s="227" t="s">
        <v>222</v>
      </c>
    </row>
    <row r="546" spans="1:7" x14ac:dyDescent="0.25">
      <c r="A546" s="227">
        <f t="shared" si="8"/>
        <v>0</v>
      </c>
      <c r="B546" s="227" t="s">
        <v>4</v>
      </c>
      <c r="C546" s="228" t="s">
        <v>82</v>
      </c>
      <c r="D546" s="229" t="s">
        <v>1033</v>
      </c>
      <c r="E546" s="227"/>
      <c r="F546" s="228" t="s">
        <v>1031</v>
      </c>
      <c r="G546" s="227" t="s">
        <v>222</v>
      </c>
    </row>
    <row r="547" spans="1:7" x14ac:dyDescent="0.25">
      <c r="A547" s="227">
        <f t="shared" si="8"/>
        <v>0</v>
      </c>
      <c r="B547" s="227" t="s">
        <v>4</v>
      </c>
      <c r="C547" s="228" t="s">
        <v>82</v>
      </c>
      <c r="D547" s="229" t="s">
        <v>1034</v>
      </c>
      <c r="E547" s="227"/>
      <c r="F547" s="228" t="s">
        <v>1035</v>
      </c>
      <c r="G547" s="227" t="s">
        <v>222</v>
      </c>
    </row>
    <row r="548" spans="1:7" x14ac:dyDescent="0.25">
      <c r="A548" s="227">
        <f t="shared" si="8"/>
        <v>0</v>
      </c>
      <c r="B548" s="227" t="s">
        <v>4</v>
      </c>
      <c r="C548" s="228" t="s">
        <v>82</v>
      </c>
      <c r="D548" s="229" t="s">
        <v>1036</v>
      </c>
      <c r="E548" s="227"/>
      <c r="F548" s="228" t="s">
        <v>1037</v>
      </c>
      <c r="G548" s="227" t="s">
        <v>222</v>
      </c>
    </row>
    <row r="549" spans="1:7" x14ac:dyDescent="0.25">
      <c r="A549" s="227">
        <f t="shared" si="8"/>
        <v>0</v>
      </c>
      <c r="B549" s="227" t="s">
        <v>4</v>
      </c>
      <c r="C549" s="228" t="s">
        <v>82</v>
      </c>
      <c r="D549" s="229" t="s">
        <v>1038</v>
      </c>
      <c r="E549" s="227"/>
      <c r="F549" s="228" t="s">
        <v>1037</v>
      </c>
      <c r="G549" s="227" t="s">
        <v>222</v>
      </c>
    </row>
    <row r="550" spans="1:7" x14ac:dyDescent="0.25">
      <c r="A550" s="227">
        <f t="shared" si="8"/>
        <v>0</v>
      </c>
      <c r="B550" s="227" t="s">
        <v>4</v>
      </c>
      <c r="C550" s="228" t="s">
        <v>82</v>
      </c>
      <c r="D550" s="229" t="s">
        <v>1039</v>
      </c>
      <c r="E550" s="227"/>
      <c r="F550" s="228" t="s">
        <v>1035</v>
      </c>
      <c r="G550" s="227" t="s">
        <v>222</v>
      </c>
    </row>
    <row r="551" spans="1:7" x14ac:dyDescent="0.25">
      <c r="A551" s="227">
        <f t="shared" si="8"/>
        <v>0</v>
      </c>
      <c r="B551" s="227" t="s">
        <v>4</v>
      </c>
      <c r="C551" s="228" t="s">
        <v>82</v>
      </c>
      <c r="D551" s="229" t="s">
        <v>1040</v>
      </c>
      <c r="E551" s="227"/>
      <c r="F551" s="228" t="s">
        <v>1035</v>
      </c>
      <c r="G551" s="227" t="s">
        <v>222</v>
      </c>
    </row>
    <row r="552" spans="1:7" x14ac:dyDescent="0.25">
      <c r="A552" s="227">
        <f t="shared" si="8"/>
        <v>0</v>
      </c>
      <c r="B552" s="227" t="s">
        <v>4</v>
      </c>
      <c r="C552" s="228" t="s">
        <v>82</v>
      </c>
      <c r="D552" s="229" t="s">
        <v>1041</v>
      </c>
      <c r="E552" s="227"/>
      <c r="F552" s="228" t="s">
        <v>717</v>
      </c>
      <c r="G552" s="227" t="s">
        <v>222</v>
      </c>
    </row>
    <row r="553" spans="1:7" x14ac:dyDescent="0.25">
      <c r="A553" s="227">
        <f t="shared" si="8"/>
        <v>0</v>
      </c>
      <c r="B553" s="227" t="s">
        <v>4</v>
      </c>
      <c r="C553" s="228" t="s">
        <v>82</v>
      </c>
      <c r="D553" s="229" t="s">
        <v>1042</v>
      </c>
      <c r="E553" s="227"/>
      <c r="F553" s="228" t="s">
        <v>717</v>
      </c>
      <c r="G553" s="227" t="s">
        <v>222</v>
      </c>
    </row>
    <row r="554" spans="1:7" x14ac:dyDescent="0.25">
      <c r="A554" s="227">
        <f t="shared" si="8"/>
        <v>0</v>
      </c>
      <c r="B554" s="227" t="s">
        <v>4</v>
      </c>
      <c r="C554" s="228" t="s">
        <v>82</v>
      </c>
      <c r="D554" s="229" t="s">
        <v>1043</v>
      </c>
      <c r="E554" s="227"/>
      <c r="F554" s="228" t="s">
        <v>1044</v>
      </c>
      <c r="G554" s="227" t="s">
        <v>222</v>
      </c>
    </row>
    <row r="555" spans="1:7" x14ac:dyDescent="0.25">
      <c r="A555" s="227">
        <f t="shared" si="8"/>
        <v>0</v>
      </c>
      <c r="B555" s="227" t="s">
        <v>4</v>
      </c>
      <c r="C555" s="228" t="s">
        <v>82</v>
      </c>
      <c r="D555" s="229" t="s">
        <v>1045</v>
      </c>
      <c r="E555" s="227"/>
      <c r="F555" s="228" t="s">
        <v>1031</v>
      </c>
      <c r="G555" s="227" t="s">
        <v>222</v>
      </c>
    </row>
    <row r="556" spans="1:7" x14ac:dyDescent="0.25">
      <c r="A556" s="227">
        <f t="shared" si="8"/>
        <v>0</v>
      </c>
      <c r="B556" s="227" t="s">
        <v>4</v>
      </c>
      <c r="C556" s="228" t="s">
        <v>82</v>
      </c>
      <c r="D556" s="229" t="s">
        <v>1046</v>
      </c>
      <c r="E556" s="227"/>
      <c r="F556" s="228" t="s">
        <v>1047</v>
      </c>
      <c r="G556" s="227" t="s">
        <v>221</v>
      </c>
    </row>
    <row r="557" spans="1:7" x14ac:dyDescent="0.25">
      <c r="A557" s="227">
        <f t="shared" si="8"/>
        <v>0</v>
      </c>
      <c r="B557" s="227" t="s">
        <v>4</v>
      </c>
      <c r="C557" s="228" t="s">
        <v>82</v>
      </c>
      <c r="D557" s="229" t="s">
        <v>1048</v>
      </c>
      <c r="E557" s="227"/>
      <c r="F557" s="228" t="s">
        <v>1031</v>
      </c>
      <c r="G557" s="227" t="s">
        <v>222</v>
      </c>
    </row>
    <row r="558" spans="1:7" x14ac:dyDescent="0.25">
      <c r="A558" s="227">
        <f t="shared" si="8"/>
        <v>0</v>
      </c>
      <c r="B558" s="227" t="s">
        <v>4</v>
      </c>
      <c r="C558" s="228" t="s">
        <v>82</v>
      </c>
      <c r="D558" s="229" t="s">
        <v>1049</v>
      </c>
      <c r="E558" s="227"/>
      <c r="F558" s="228" t="s">
        <v>1050</v>
      </c>
      <c r="G558" s="227" t="s">
        <v>221</v>
      </c>
    </row>
    <row r="559" spans="1:7" x14ac:dyDescent="0.25">
      <c r="A559" s="227">
        <f t="shared" si="8"/>
        <v>0</v>
      </c>
      <c r="B559" s="227" t="s">
        <v>4</v>
      </c>
      <c r="C559" s="228" t="s">
        <v>82</v>
      </c>
      <c r="D559" s="229" t="s">
        <v>1051</v>
      </c>
      <c r="E559" s="227"/>
      <c r="F559" s="228" t="s">
        <v>717</v>
      </c>
      <c r="G559" s="227" t="s">
        <v>222</v>
      </c>
    </row>
    <row r="560" spans="1:7" x14ac:dyDescent="0.25">
      <c r="A560" s="227">
        <f t="shared" si="8"/>
        <v>0</v>
      </c>
      <c r="B560" s="227" t="s">
        <v>4</v>
      </c>
      <c r="C560" s="228" t="s">
        <v>82</v>
      </c>
      <c r="D560" s="229" t="s">
        <v>1052</v>
      </c>
      <c r="E560" s="227"/>
      <c r="F560" s="228" t="s">
        <v>717</v>
      </c>
      <c r="G560" s="227" t="s">
        <v>222</v>
      </c>
    </row>
    <row r="561" spans="1:7" x14ac:dyDescent="0.25">
      <c r="A561" s="227">
        <f t="shared" si="8"/>
        <v>0</v>
      </c>
      <c r="B561" s="227" t="s">
        <v>4</v>
      </c>
      <c r="C561" s="228" t="s">
        <v>82</v>
      </c>
      <c r="D561" s="229" t="s">
        <v>1053</v>
      </c>
      <c r="E561" s="227"/>
      <c r="F561" s="228" t="s">
        <v>717</v>
      </c>
      <c r="G561" s="227" t="s">
        <v>222</v>
      </c>
    </row>
    <row r="562" spans="1:7" x14ac:dyDescent="0.25">
      <c r="A562" s="227">
        <f t="shared" si="8"/>
        <v>0</v>
      </c>
      <c r="B562" s="227" t="s">
        <v>4</v>
      </c>
      <c r="C562" s="228" t="s">
        <v>82</v>
      </c>
      <c r="D562" s="229" t="s">
        <v>1054</v>
      </c>
      <c r="E562" s="227"/>
      <c r="F562" s="228" t="s">
        <v>717</v>
      </c>
      <c r="G562" s="227" t="s">
        <v>222</v>
      </c>
    </row>
    <row r="563" spans="1:7" x14ac:dyDescent="0.25">
      <c r="A563" s="227">
        <f t="shared" si="8"/>
        <v>0</v>
      </c>
      <c r="B563" s="227" t="s">
        <v>4</v>
      </c>
      <c r="C563" s="228" t="s">
        <v>82</v>
      </c>
      <c r="D563" s="229" t="s">
        <v>1055</v>
      </c>
      <c r="E563" s="227"/>
      <c r="F563" s="228" t="s">
        <v>717</v>
      </c>
      <c r="G563" s="227" t="s">
        <v>222</v>
      </c>
    </row>
    <row r="564" spans="1:7" x14ac:dyDescent="0.25">
      <c r="A564" s="227">
        <f t="shared" si="8"/>
        <v>0</v>
      </c>
      <c r="B564" s="227" t="s">
        <v>4</v>
      </c>
      <c r="C564" s="228" t="s">
        <v>82</v>
      </c>
      <c r="D564" s="229" t="s">
        <v>1056</v>
      </c>
      <c r="E564" s="227"/>
      <c r="F564" s="228" t="s">
        <v>717</v>
      </c>
      <c r="G564" s="227" t="s">
        <v>222</v>
      </c>
    </row>
    <row r="565" spans="1:7" x14ac:dyDescent="0.25">
      <c r="A565" s="227">
        <f t="shared" si="8"/>
        <v>0</v>
      </c>
      <c r="B565" s="227" t="s">
        <v>4</v>
      </c>
      <c r="C565" s="228" t="s">
        <v>82</v>
      </c>
      <c r="D565" s="229" t="s">
        <v>1057</v>
      </c>
      <c r="E565" s="227"/>
      <c r="F565" s="228" t="s">
        <v>717</v>
      </c>
      <c r="G565" s="227" t="s">
        <v>222</v>
      </c>
    </row>
    <row r="566" spans="1:7" x14ac:dyDescent="0.25">
      <c r="A566" s="227">
        <f t="shared" si="8"/>
        <v>0</v>
      </c>
      <c r="B566" s="227" t="s">
        <v>4</v>
      </c>
      <c r="C566" s="228" t="s">
        <v>82</v>
      </c>
      <c r="D566" s="229" t="s">
        <v>1058</v>
      </c>
      <c r="E566" s="227"/>
      <c r="F566" s="228" t="s">
        <v>717</v>
      </c>
      <c r="G566" s="227" t="s">
        <v>222</v>
      </c>
    </row>
    <row r="567" spans="1:7" x14ac:dyDescent="0.25">
      <c r="A567" s="227">
        <f t="shared" si="8"/>
        <v>0</v>
      </c>
      <c r="B567" s="227" t="s">
        <v>4</v>
      </c>
      <c r="C567" s="228" t="s">
        <v>82</v>
      </c>
      <c r="D567" s="229" t="s">
        <v>1059</v>
      </c>
      <c r="E567" s="227"/>
      <c r="F567" s="228" t="s">
        <v>717</v>
      </c>
      <c r="G567" s="227" t="s">
        <v>222</v>
      </c>
    </row>
    <row r="568" spans="1:7" x14ac:dyDescent="0.25">
      <c r="A568" s="227">
        <f t="shared" si="8"/>
        <v>0</v>
      </c>
      <c r="B568" s="227" t="s">
        <v>4</v>
      </c>
      <c r="C568" s="228" t="s">
        <v>82</v>
      </c>
      <c r="D568" s="229" t="s">
        <v>1060</v>
      </c>
      <c r="E568" s="227"/>
      <c r="F568" s="228" t="s">
        <v>717</v>
      </c>
      <c r="G568" s="227" t="s">
        <v>222</v>
      </c>
    </row>
    <row r="569" spans="1:7" x14ac:dyDescent="0.25">
      <c r="A569" s="227">
        <f t="shared" si="8"/>
        <v>0</v>
      </c>
      <c r="B569" s="227" t="s">
        <v>4</v>
      </c>
      <c r="C569" s="228" t="s">
        <v>82</v>
      </c>
      <c r="D569" s="229" t="s">
        <v>1061</v>
      </c>
      <c r="E569" s="227"/>
      <c r="F569" s="228" t="s">
        <v>717</v>
      </c>
      <c r="G569" s="227" t="s">
        <v>222</v>
      </c>
    </row>
    <row r="570" spans="1:7" x14ac:dyDescent="0.25">
      <c r="A570" s="227">
        <f t="shared" si="8"/>
        <v>0</v>
      </c>
      <c r="B570" s="227" t="s">
        <v>4</v>
      </c>
      <c r="C570" s="228" t="s">
        <v>82</v>
      </c>
      <c r="D570" s="229" t="s">
        <v>1062</v>
      </c>
      <c r="E570" s="227"/>
      <c r="F570" s="228" t="s">
        <v>717</v>
      </c>
      <c r="G570" s="227" t="s">
        <v>222</v>
      </c>
    </row>
    <row r="571" spans="1:7" x14ac:dyDescent="0.25">
      <c r="A571" s="227">
        <f t="shared" si="8"/>
        <v>0</v>
      </c>
      <c r="B571" s="227" t="s">
        <v>4</v>
      </c>
      <c r="C571" s="228" t="s">
        <v>82</v>
      </c>
      <c r="D571" s="229" t="s">
        <v>1063</v>
      </c>
      <c r="E571" s="227"/>
      <c r="F571" s="228" t="s">
        <v>717</v>
      </c>
      <c r="G571" s="227" t="s">
        <v>222</v>
      </c>
    </row>
    <row r="572" spans="1:7" x14ac:dyDescent="0.25">
      <c r="A572" s="227">
        <f t="shared" si="8"/>
        <v>0</v>
      </c>
      <c r="B572" s="227" t="s">
        <v>4</v>
      </c>
      <c r="C572" s="228" t="s">
        <v>82</v>
      </c>
      <c r="D572" s="229" t="s">
        <v>1064</v>
      </c>
      <c r="E572" s="227"/>
      <c r="F572" s="228" t="s">
        <v>717</v>
      </c>
      <c r="G572" s="227" t="s">
        <v>222</v>
      </c>
    </row>
    <row r="573" spans="1:7" x14ac:dyDescent="0.25">
      <c r="A573" s="227">
        <f t="shared" si="8"/>
        <v>0</v>
      </c>
      <c r="B573" s="227" t="s">
        <v>4</v>
      </c>
      <c r="C573" s="228" t="s">
        <v>82</v>
      </c>
      <c r="D573" s="229" t="s">
        <v>1065</v>
      </c>
      <c r="E573" s="227"/>
      <c r="F573" s="228" t="s">
        <v>717</v>
      </c>
      <c r="G573" s="227" t="s">
        <v>222</v>
      </c>
    </row>
    <row r="574" spans="1:7" x14ac:dyDescent="0.25">
      <c r="A574" s="227">
        <f t="shared" si="8"/>
        <v>0</v>
      </c>
      <c r="B574" s="227" t="s">
        <v>4</v>
      </c>
      <c r="C574" s="228" t="s">
        <v>82</v>
      </c>
      <c r="D574" s="229" t="s">
        <v>1066</v>
      </c>
      <c r="E574" s="227"/>
      <c r="F574" s="228" t="s">
        <v>717</v>
      </c>
      <c r="G574" s="227" t="s">
        <v>222</v>
      </c>
    </row>
    <row r="575" spans="1:7" x14ac:dyDescent="0.25">
      <c r="A575" s="227">
        <f t="shared" si="8"/>
        <v>0</v>
      </c>
      <c r="B575" s="227" t="s">
        <v>4</v>
      </c>
      <c r="C575" s="228" t="s">
        <v>82</v>
      </c>
      <c r="D575" s="229" t="s">
        <v>1067</v>
      </c>
      <c r="E575" s="227"/>
      <c r="F575" s="228" t="s">
        <v>1031</v>
      </c>
      <c r="G575" s="227" t="s">
        <v>222</v>
      </c>
    </row>
    <row r="576" spans="1:7" x14ac:dyDescent="0.25">
      <c r="A576" s="227">
        <f t="shared" si="8"/>
        <v>0</v>
      </c>
      <c r="B576" s="227" t="s">
        <v>4</v>
      </c>
      <c r="C576" s="228" t="s">
        <v>82</v>
      </c>
      <c r="D576" s="229" t="s">
        <v>1068</v>
      </c>
      <c r="E576" s="227"/>
      <c r="F576" s="228" t="s">
        <v>1069</v>
      </c>
      <c r="G576" s="227" t="s">
        <v>222</v>
      </c>
    </row>
    <row r="577" spans="1:7" x14ac:dyDescent="0.25">
      <c r="A577" s="227">
        <f t="shared" si="8"/>
        <v>0</v>
      </c>
      <c r="B577" s="227" t="s">
        <v>4</v>
      </c>
      <c r="C577" s="228" t="s">
        <v>82</v>
      </c>
      <c r="D577" s="229" t="s">
        <v>1070</v>
      </c>
      <c r="E577" s="227"/>
      <c r="F577" s="228" t="s">
        <v>1071</v>
      </c>
      <c r="G577" s="227" t="s">
        <v>222</v>
      </c>
    </row>
    <row r="578" spans="1:7" x14ac:dyDescent="0.25">
      <c r="A578" s="227">
        <f t="shared" ref="A578:A641" si="9">IF(J578="SI",IF(C578&lt;&gt;C577,1,A577+1),IF(C578&lt;&gt;C577,0,A577))</f>
        <v>0</v>
      </c>
      <c r="B578" s="227" t="s">
        <v>4</v>
      </c>
      <c r="C578" s="228" t="s">
        <v>82</v>
      </c>
      <c r="D578" s="229" t="s">
        <v>1072</v>
      </c>
      <c r="E578" s="227"/>
      <c r="F578" s="228" t="s">
        <v>1073</v>
      </c>
      <c r="G578" s="227" t="s">
        <v>221</v>
      </c>
    </row>
    <row r="579" spans="1:7" x14ac:dyDescent="0.25">
      <c r="A579" s="227">
        <f t="shared" si="9"/>
        <v>0</v>
      </c>
      <c r="B579" s="227" t="s">
        <v>4</v>
      </c>
      <c r="C579" s="228" t="s">
        <v>82</v>
      </c>
      <c r="D579" s="229" t="s">
        <v>1074</v>
      </c>
      <c r="E579" s="227"/>
      <c r="F579" s="228" t="s">
        <v>717</v>
      </c>
      <c r="G579" s="227" t="s">
        <v>222</v>
      </c>
    </row>
    <row r="580" spans="1:7" x14ac:dyDescent="0.25">
      <c r="A580" s="227">
        <f t="shared" si="9"/>
        <v>0</v>
      </c>
      <c r="B580" s="227" t="s">
        <v>4</v>
      </c>
      <c r="C580" s="228" t="s">
        <v>82</v>
      </c>
      <c r="D580" s="229" t="s">
        <v>1075</v>
      </c>
      <c r="E580" s="227"/>
      <c r="F580" s="228" t="s">
        <v>717</v>
      </c>
      <c r="G580" s="227" t="s">
        <v>222</v>
      </c>
    </row>
    <row r="581" spans="1:7" x14ac:dyDescent="0.25">
      <c r="A581" s="227">
        <f t="shared" si="9"/>
        <v>0</v>
      </c>
      <c r="B581" s="227" t="s">
        <v>4</v>
      </c>
      <c r="C581" s="228" t="s">
        <v>82</v>
      </c>
      <c r="D581" s="229" t="s">
        <v>1076</v>
      </c>
      <c r="E581" s="227"/>
      <c r="F581" s="228" t="s">
        <v>717</v>
      </c>
      <c r="G581" s="227" t="s">
        <v>222</v>
      </c>
    </row>
    <row r="582" spans="1:7" x14ac:dyDescent="0.25">
      <c r="A582" s="227">
        <f t="shared" si="9"/>
        <v>0</v>
      </c>
      <c r="B582" s="227" t="s">
        <v>4</v>
      </c>
      <c r="C582" s="228" t="s">
        <v>82</v>
      </c>
      <c r="D582" s="229" t="s">
        <v>1077</v>
      </c>
      <c r="E582" s="227"/>
      <c r="F582" s="228" t="s">
        <v>717</v>
      </c>
      <c r="G582" s="227" t="s">
        <v>222</v>
      </c>
    </row>
    <row r="583" spans="1:7" x14ac:dyDescent="0.25">
      <c r="A583" s="227">
        <f t="shared" si="9"/>
        <v>0</v>
      </c>
      <c r="B583" s="227" t="s">
        <v>4</v>
      </c>
      <c r="C583" s="228" t="s">
        <v>82</v>
      </c>
      <c r="D583" s="229" t="s">
        <v>1078</v>
      </c>
      <c r="E583" s="227"/>
      <c r="F583" s="228" t="s">
        <v>1079</v>
      </c>
      <c r="G583" s="227" t="s">
        <v>222</v>
      </c>
    </row>
    <row r="584" spans="1:7" x14ac:dyDescent="0.25">
      <c r="A584" s="227">
        <f t="shared" si="9"/>
        <v>0</v>
      </c>
      <c r="B584" s="227" t="s">
        <v>4</v>
      </c>
      <c r="C584" s="228" t="s">
        <v>82</v>
      </c>
      <c r="D584" s="229" t="s">
        <v>1080</v>
      </c>
      <c r="E584" s="227"/>
      <c r="F584" s="228" t="s">
        <v>1081</v>
      </c>
      <c r="G584" s="227" t="s">
        <v>222</v>
      </c>
    </row>
    <row r="585" spans="1:7" x14ac:dyDescent="0.25">
      <c r="A585" s="227">
        <f t="shared" si="9"/>
        <v>0</v>
      </c>
      <c r="B585" s="227" t="s">
        <v>4</v>
      </c>
      <c r="C585" s="228" t="s">
        <v>82</v>
      </c>
      <c r="D585" s="229" t="s">
        <v>1082</v>
      </c>
      <c r="E585" s="227"/>
      <c r="F585" s="228" t="s">
        <v>1081</v>
      </c>
      <c r="G585" s="227" t="s">
        <v>222</v>
      </c>
    </row>
    <row r="586" spans="1:7" x14ac:dyDescent="0.25">
      <c r="A586" s="227">
        <f t="shared" si="9"/>
        <v>0</v>
      </c>
      <c r="B586" s="227" t="s">
        <v>4</v>
      </c>
      <c r="C586" s="228" t="s">
        <v>82</v>
      </c>
      <c r="D586" s="229" t="s">
        <v>1083</v>
      </c>
      <c r="E586" s="227"/>
      <c r="F586" s="228" t="s">
        <v>1079</v>
      </c>
      <c r="G586" s="227" t="s">
        <v>222</v>
      </c>
    </row>
    <row r="587" spans="1:7" x14ac:dyDescent="0.25">
      <c r="A587" s="227">
        <f t="shared" si="9"/>
        <v>0</v>
      </c>
      <c r="B587" s="227" t="s">
        <v>4</v>
      </c>
      <c r="C587" s="228" t="s">
        <v>82</v>
      </c>
      <c r="D587" s="229" t="s">
        <v>1084</v>
      </c>
      <c r="E587" s="227"/>
      <c r="F587" s="228" t="s">
        <v>1069</v>
      </c>
      <c r="G587" s="227" t="s">
        <v>222</v>
      </c>
    </row>
    <row r="588" spans="1:7" x14ac:dyDescent="0.25">
      <c r="A588" s="227">
        <f t="shared" si="9"/>
        <v>0</v>
      </c>
      <c r="B588" s="227" t="s">
        <v>4</v>
      </c>
      <c r="C588" s="228" t="s">
        <v>82</v>
      </c>
      <c r="D588" s="229" t="s">
        <v>1085</v>
      </c>
      <c r="E588" s="227"/>
      <c r="F588" s="228" t="s">
        <v>1086</v>
      </c>
      <c r="G588" s="227" t="s">
        <v>221</v>
      </c>
    </row>
    <row r="589" spans="1:7" x14ac:dyDescent="0.25">
      <c r="A589" s="227">
        <f t="shared" si="9"/>
        <v>0</v>
      </c>
      <c r="B589" s="227" t="s">
        <v>4</v>
      </c>
      <c r="C589" s="228" t="s">
        <v>82</v>
      </c>
      <c r="D589" s="229" t="s">
        <v>1087</v>
      </c>
      <c r="E589" s="227"/>
      <c r="F589" s="228" t="s">
        <v>1088</v>
      </c>
      <c r="G589" s="227" t="s">
        <v>221</v>
      </c>
    </row>
    <row r="590" spans="1:7" x14ac:dyDescent="0.25">
      <c r="A590" s="227">
        <f t="shared" si="9"/>
        <v>0</v>
      </c>
      <c r="B590" s="227" t="s">
        <v>4</v>
      </c>
      <c r="C590" s="228" t="s">
        <v>82</v>
      </c>
      <c r="D590" s="229" t="s">
        <v>1089</v>
      </c>
      <c r="E590" s="227"/>
      <c r="F590" s="228" t="s">
        <v>1090</v>
      </c>
      <c r="G590" s="227" t="s">
        <v>222</v>
      </c>
    </row>
    <row r="591" spans="1:7" x14ac:dyDescent="0.25">
      <c r="A591" s="227">
        <f t="shared" si="9"/>
        <v>0</v>
      </c>
      <c r="B591" s="227" t="s">
        <v>4</v>
      </c>
      <c r="C591" s="228" t="s">
        <v>82</v>
      </c>
      <c r="D591" s="229" t="s">
        <v>1091</v>
      </c>
      <c r="E591" s="227"/>
      <c r="F591" s="228" t="s">
        <v>1092</v>
      </c>
      <c r="G591" s="227" t="s">
        <v>222</v>
      </c>
    </row>
    <row r="592" spans="1:7" x14ac:dyDescent="0.25">
      <c r="A592" s="227">
        <f t="shared" si="9"/>
        <v>0</v>
      </c>
      <c r="B592" s="227" t="s">
        <v>4</v>
      </c>
      <c r="C592" s="228" t="s">
        <v>82</v>
      </c>
      <c r="D592" s="229" t="s">
        <v>1093</v>
      </c>
      <c r="E592" s="227"/>
      <c r="F592" s="228" t="s">
        <v>1094</v>
      </c>
      <c r="G592" s="227" t="s">
        <v>222</v>
      </c>
    </row>
    <row r="593" spans="1:7" x14ac:dyDescent="0.25">
      <c r="A593" s="227">
        <f t="shared" si="9"/>
        <v>0</v>
      </c>
      <c r="B593" s="227" t="s">
        <v>4</v>
      </c>
      <c r="C593" s="228" t="s">
        <v>82</v>
      </c>
      <c r="D593" s="229" t="s">
        <v>1095</v>
      </c>
      <c r="E593" s="227"/>
      <c r="F593" s="228" t="s">
        <v>993</v>
      </c>
      <c r="G593" s="227" t="s">
        <v>222</v>
      </c>
    </row>
    <row r="594" spans="1:7" x14ac:dyDescent="0.25">
      <c r="A594" s="227">
        <f t="shared" si="9"/>
        <v>0</v>
      </c>
      <c r="B594" s="227" t="s">
        <v>4</v>
      </c>
      <c r="C594" s="228" t="s">
        <v>82</v>
      </c>
      <c r="D594" s="229" t="s">
        <v>1096</v>
      </c>
      <c r="E594" s="227"/>
      <c r="F594" s="228" t="s">
        <v>1094</v>
      </c>
      <c r="G594" s="227" t="s">
        <v>222</v>
      </c>
    </row>
    <row r="595" spans="1:7" x14ac:dyDescent="0.25">
      <c r="A595" s="227">
        <f t="shared" si="9"/>
        <v>0</v>
      </c>
      <c r="B595" s="227" t="s">
        <v>4</v>
      </c>
      <c r="C595" s="228" t="s">
        <v>82</v>
      </c>
      <c r="D595" s="229" t="s">
        <v>1097</v>
      </c>
      <c r="E595" s="227"/>
      <c r="F595" s="228" t="s">
        <v>993</v>
      </c>
      <c r="G595" s="227" t="s">
        <v>222</v>
      </c>
    </row>
    <row r="596" spans="1:7" x14ac:dyDescent="0.25">
      <c r="A596" s="227">
        <f t="shared" si="9"/>
        <v>0</v>
      </c>
      <c r="B596" s="227" t="s">
        <v>4</v>
      </c>
      <c r="C596" s="228" t="s">
        <v>82</v>
      </c>
      <c r="D596" s="229" t="s">
        <v>1098</v>
      </c>
      <c r="E596" s="227"/>
      <c r="F596" s="228" t="s">
        <v>1099</v>
      </c>
      <c r="G596" s="227" t="s">
        <v>222</v>
      </c>
    </row>
    <row r="597" spans="1:7" x14ac:dyDescent="0.25">
      <c r="A597" s="227">
        <f t="shared" si="9"/>
        <v>0</v>
      </c>
      <c r="B597" s="227" t="s">
        <v>4</v>
      </c>
      <c r="C597" s="228" t="s">
        <v>82</v>
      </c>
      <c r="D597" s="229" t="s">
        <v>1100</v>
      </c>
      <c r="E597" s="227"/>
      <c r="F597" s="228" t="s">
        <v>1101</v>
      </c>
      <c r="G597" s="227" t="s">
        <v>221</v>
      </c>
    </row>
    <row r="598" spans="1:7" x14ac:dyDescent="0.25">
      <c r="A598" s="227">
        <f t="shared" si="9"/>
        <v>0</v>
      </c>
      <c r="B598" s="227" t="s">
        <v>4</v>
      </c>
      <c r="C598" s="228" t="s">
        <v>82</v>
      </c>
      <c r="D598" s="229" t="s">
        <v>1102</v>
      </c>
      <c r="E598" s="227"/>
      <c r="F598" s="228" t="s">
        <v>1101</v>
      </c>
      <c r="G598" s="227" t="s">
        <v>221</v>
      </c>
    </row>
    <row r="599" spans="1:7" x14ac:dyDescent="0.25">
      <c r="A599" s="227">
        <f t="shared" si="9"/>
        <v>0</v>
      </c>
      <c r="B599" s="227" t="s">
        <v>4</v>
      </c>
      <c r="C599" s="228" t="s">
        <v>82</v>
      </c>
      <c r="D599" s="229" t="s">
        <v>1103</v>
      </c>
      <c r="E599" s="227"/>
      <c r="F599" s="228" t="s">
        <v>1101</v>
      </c>
      <c r="G599" s="227" t="s">
        <v>221</v>
      </c>
    </row>
    <row r="600" spans="1:7" x14ac:dyDescent="0.25">
      <c r="A600" s="227">
        <f t="shared" si="9"/>
        <v>0</v>
      </c>
      <c r="B600" s="227" t="s">
        <v>4</v>
      </c>
      <c r="C600" s="228" t="s">
        <v>82</v>
      </c>
      <c r="D600" s="229" t="s">
        <v>1104</v>
      </c>
      <c r="E600" s="227"/>
      <c r="F600" s="228" t="s">
        <v>1101</v>
      </c>
      <c r="G600" s="227" t="s">
        <v>221</v>
      </c>
    </row>
    <row r="601" spans="1:7" x14ac:dyDescent="0.25">
      <c r="A601" s="227">
        <f t="shared" si="9"/>
        <v>0</v>
      </c>
      <c r="B601" s="227" t="s">
        <v>4</v>
      </c>
      <c r="C601" s="228" t="s">
        <v>82</v>
      </c>
      <c r="D601" s="229" t="s">
        <v>1105</v>
      </c>
      <c r="E601" s="227"/>
      <c r="F601" s="228" t="s">
        <v>1106</v>
      </c>
      <c r="G601" s="227" t="s">
        <v>222</v>
      </c>
    </row>
    <row r="602" spans="1:7" x14ac:dyDescent="0.25">
      <c r="A602" s="227">
        <f t="shared" si="9"/>
        <v>0</v>
      </c>
      <c r="B602" s="227" t="s">
        <v>4</v>
      </c>
      <c r="C602" s="228" t="s">
        <v>82</v>
      </c>
      <c r="D602" s="229" t="s">
        <v>1107</v>
      </c>
      <c r="E602" s="227"/>
      <c r="F602" s="228" t="s">
        <v>1094</v>
      </c>
      <c r="G602" s="227" t="s">
        <v>222</v>
      </c>
    </row>
    <row r="603" spans="1:7" x14ac:dyDescent="0.25">
      <c r="A603" s="227">
        <f t="shared" si="9"/>
        <v>0</v>
      </c>
      <c r="B603" s="227" t="s">
        <v>4</v>
      </c>
      <c r="C603" s="228" t="s">
        <v>82</v>
      </c>
      <c r="D603" s="229" t="s">
        <v>1108</v>
      </c>
      <c r="E603" s="227"/>
      <c r="F603" s="228" t="s">
        <v>1109</v>
      </c>
      <c r="G603" s="227" t="s">
        <v>222</v>
      </c>
    </row>
    <row r="604" spans="1:7" x14ac:dyDescent="0.25">
      <c r="A604" s="227">
        <f t="shared" si="9"/>
        <v>0</v>
      </c>
      <c r="B604" s="227" t="s">
        <v>4</v>
      </c>
      <c r="C604" s="228" t="s">
        <v>82</v>
      </c>
      <c r="D604" s="229" t="s">
        <v>1110</v>
      </c>
      <c r="E604" s="227"/>
      <c r="F604" s="228" t="s">
        <v>1111</v>
      </c>
      <c r="G604" s="227" t="s">
        <v>221</v>
      </c>
    </row>
    <row r="605" spans="1:7" x14ac:dyDescent="0.25">
      <c r="A605" s="227">
        <f t="shared" si="9"/>
        <v>0</v>
      </c>
      <c r="B605" s="227" t="s">
        <v>4</v>
      </c>
      <c r="C605" s="228" t="s">
        <v>82</v>
      </c>
      <c r="D605" s="229" t="s">
        <v>1112</v>
      </c>
      <c r="E605" s="227"/>
      <c r="F605" s="228" t="s">
        <v>1111</v>
      </c>
      <c r="G605" s="227" t="s">
        <v>221</v>
      </c>
    </row>
    <row r="606" spans="1:7" x14ac:dyDescent="0.25">
      <c r="A606" s="227">
        <f t="shared" si="9"/>
        <v>0</v>
      </c>
      <c r="B606" s="227" t="s">
        <v>4</v>
      </c>
      <c r="C606" s="228" t="s">
        <v>82</v>
      </c>
      <c r="D606" s="229" t="s">
        <v>1113</v>
      </c>
      <c r="E606" s="227"/>
      <c r="F606" s="228" t="s">
        <v>1114</v>
      </c>
      <c r="G606" s="227" t="s">
        <v>221</v>
      </c>
    </row>
    <row r="607" spans="1:7" x14ac:dyDescent="0.25">
      <c r="A607" s="227">
        <f t="shared" si="9"/>
        <v>0</v>
      </c>
      <c r="B607" s="227" t="s">
        <v>4</v>
      </c>
      <c r="C607" s="228" t="s">
        <v>82</v>
      </c>
      <c r="D607" s="229" t="s">
        <v>1115</v>
      </c>
      <c r="E607" s="227"/>
      <c r="F607" s="228" t="s">
        <v>1116</v>
      </c>
      <c r="G607" s="227" t="s">
        <v>221</v>
      </c>
    </row>
    <row r="608" spans="1:7" x14ac:dyDescent="0.25">
      <c r="A608" s="227">
        <f t="shared" si="9"/>
        <v>0</v>
      </c>
      <c r="B608" s="227" t="s">
        <v>4</v>
      </c>
      <c r="C608" s="228" t="s">
        <v>82</v>
      </c>
      <c r="D608" s="229" t="s">
        <v>1117</v>
      </c>
      <c r="E608" s="227"/>
      <c r="F608" s="228" t="s">
        <v>1114</v>
      </c>
      <c r="G608" s="227" t="s">
        <v>221</v>
      </c>
    </row>
    <row r="609" spans="1:7" x14ac:dyDescent="0.25">
      <c r="A609" s="227">
        <f t="shared" si="9"/>
        <v>0</v>
      </c>
      <c r="B609" s="227" t="s">
        <v>4</v>
      </c>
      <c r="C609" s="228" t="s">
        <v>82</v>
      </c>
      <c r="D609" s="229" t="s">
        <v>1118</v>
      </c>
      <c r="E609" s="227"/>
      <c r="F609" s="228" t="s">
        <v>1119</v>
      </c>
      <c r="G609" s="227" t="s">
        <v>221</v>
      </c>
    </row>
    <row r="610" spans="1:7" x14ac:dyDescent="0.25">
      <c r="A610" s="227">
        <f t="shared" si="9"/>
        <v>0</v>
      </c>
      <c r="B610" s="227" t="s">
        <v>4</v>
      </c>
      <c r="C610" s="228" t="s">
        <v>82</v>
      </c>
      <c r="D610" s="229" t="s">
        <v>1120</v>
      </c>
      <c r="E610" s="227"/>
      <c r="F610" s="228" t="s">
        <v>1119</v>
      </c>
      <c r="G610" s="227" t="s">
        <v>221</v>
      </c>
    </row>
    <row r="611" spans="1:7" x14ac:dyDescent="0.25">
      <c r="A611" s="227">
        <f t="shared" si="9"/>
        <v>0</v>
      </c>
      <c r="B611" s="227" t="s">
        <v>4</v>
      </c>
      <c r="C611" s="228" t="s">
        <v>82</v>
      </c>
      <c r="D611" s="229" t="s">
        <v>1121</v>
      </c>
      <c r="E611" s="227"/>
      <c r="F611" s="228" t="s">
        <v>1122</v>
      </c>
      <c r="G611" s="227" t="s">
        <v>222</v>
      </c>
    </row>
    <row r="612" spans="1:7" x14ac:dyDescent="0.25">
      <c r="A612" s="227">
        <f t="shared" si="9"/>
        <v>0</v>
      </c>
      <c r="B612" s="227" t="s">
        <v>4</v>
      </c>
      <c r="C612" s="228" t="s">
        <v>82</v>
      </c>
      <c r="D612" s="229" t="s">
        <v>1123</v>
      </c>
      <c r="E612" s="227"/>
      <c r="F612" s="228" t="s">
        <v>1124</v>
      </c>
      <c r="G612" s="227" t="s">
        <v>222</v>
      </c>
    </row>
    <row r="613" spans="1:7" x14ac:dyDescent="0.25">
      <c r="A613" s="227">
        <f t="shared" si="9"/>
        <v>0</v>
      </c>
      <c r="B613" s="227" t="s">
        <v>4</v>
      </c>
      <c r="C613" s="228" t="s">
        <v>82</v>
      </c>
      <c r="D613" s="229" t="s">
        <v>1125</v>
      </c>
      <c r="E613" s="227"/>
      <c r="F613" s="228" t="s">
        <v>1126</v>
      </c>
      <c r="G613" s="227" t="s">
        <v>222</v>
      </c>
    </row>
    <row r="614" spans="1:7" x14ac:dyDescent="0.25">
      <c r="A614" s="227">
        <f t="shared" si="9"/>
        <v>0</v>
      </c>
      <c r="B614" s="227" t="s">
        <v>4</v>
      </c>
      <c r="C614" s="228" t="s">
        <v>82</v>
      </c>
      <c r="D614" s="229" t="s">
        <v>1127</v>
      </c>
      <c r="E614" s="227"/>
      <c r="F614" s="228" t="s">
        <v>1126</v>
      </c>
      <c r="G614" s="227" t="s">
        <v>222</v>
      </c>
    </row>
    <row r="615" spans="1:7" x14ac:dyDescent="0.25">
      <c r="A615" s="227">
        <f t="shared" si="9"/>
        <v>0</v>
      </c>
      <c r="B615" s="227" t="s">
        <v>4</v>
      </c>
      <c r="C615" s="228" t="s">
        <v>82</v>
      </c>
      <c r="D615" s="229" t="s">
        <v>1128</v>
      </c>
      <c r="E615" s="227"/>
      <c r="F615" s="228" t="s">
        <v>1129</v>
      </c>
      <c r="G615" s="227" t="s">
        <v>221</v>
      </c>
    </row>
    <row r="616" spans="1:7" x14ac:dyDescent="0.25">
      <c r="A616" s="227">
        <f t="shared" si="9"/>
        <v>0</v>
      </c>
      <c r="B616" s="227" t="s">
        <v>4</v>
      </c>
      <c r="C616" s="228" t="s">
        <v>82</v>
      </c>
      <c r="D616" s="229" t="s">
        <v>1130</v>
      </c>
      <c r="E616" s="227"/>
      <c r="F616" s="228" t="s">
        <v>1119</v>
      </c>
      <c r="G616" s="227" t="s">
        <v>221</v>
      </c>
    </row>
    <row r="617" spans="1:7" x14ac:dyDescent="0.25">
      <c r="A617" s="227">
        <f t="shared" si="9"/>
        <v>0</v>
      </c>
      <c r="B617" s="227" t="s">
        <v>4</v>
      </c>
      <c r="C617" s="228" t="s">
        <v>82</v>
      </c>
      <c r="D617" s="229" t="s">
        <v>1131</v>
      </c>
      <c r="E617" s="227"/>
      <c r="F617" s="228" t="s">
        <v>1132</v>
      </c>
      <c r="G617" s="227" t="s">
        <v>221</v>
      </c>
    </row>
    <row r="618" spans="1:7" x14ac:dyDescent="0.25">
      <c r="A618" s="227">
        <f t="shared" si="9"/>
        <v>0</v>
      </c>
      <c r="B618" s="227" t="s">
        <v>4</v>
      </c>
      <c r="C618" s="228" t="s">
        <v>82</v>
      </c>
      <c r="D618" s="229" t="s">
        <v>1133</v>
      </c>
      <c r="E618" s="227"/>
      <c r="F618" s="228" t="s">
        <v>1134</v>
      </c>
      <c r="G618" s="227" t="s">
        <v>221</v>
      </c>
    </row>
    <row r="619" spans="1:7" x14ac:dyDescent="0.25">
      <c r="A619" s="227">
        <f t="shared" si="9"/>
        <v>0</v>
      </c>
      <c r="B619" s="227" t="s">
        <v>4</v>
      </c>
      <c r="C619" s="228" t="s">
        <v>82</v>
      </c>
      <c r="D619" s="229" t="s">
        <v>1135</v>
      </c>
      <c r="E619" s="227"/>
      <c r="F619" s="228" t="s">
        <v>1134</v>
      </c>
      <c r="G619" s="227" t="s">
        <v>221</v>
      </c>
    </row>
    <row r="620" spans="1:7" x14ac:dyDescent="0.25">
      <c r="A620" s="227">
        <f t="shared" si="9"/>
        <v>0</v>
      </c>
      <c r="B620" s="227" t="s">
        <v>4</v>
      </c>
      <c r="C620" s="228" t="s">
        <v>82</v>
      </c>
      <c r="D620" s="229" t="s">
        <v>1136</v>
      </c>
      <c r="E620" s="227"/>
      <c r="F620" s="228" t="s">
        <v>1134</v>
      </c>
      <c r="G620" s="227" t="s">
        <v>221</v>
      </c>
    </row>
    <row r="621" spans="1:7" x14ac:dyDescent="0.25">
      <c r="A621" s="227">
        <f t="shared" si="9"/>
        <v>0</v>
      </c>
      <c r="B621" s="227" t="s">
        <v>4</v>
      </c>
      <c r="C621" s="228" t="s">
        <v>82</v>
      </c>
      <c r="D621" s="229" t="s">
        <v>1137</v>
      </c>
      <c r="E621" s="227"/>
      <c r="F621" s="228" t="s">
        <v>1134</v>
      </c>
      <c r="G621" s="227" t="s">
        <v>221</v>
      </c>
    </row>
    <row r="622" spans="1:7" x14ac:dyDescent="0.25">
      <c r="A622" s="227">
        <f t="shared" si="9"/>
        <v>0</v>
      </c>
      <c r="B622" s="227" t="s">
        <v>4</v>
      </c>
      <c r="C622" s="228" t="s">
        <v>82</v>
      </c>
      <c r="D622" s="229" t="s">
        <v>1138</v>
      </c>
      <c r="E622" s="227"/>
      <c r="F622" s="228" t="s">
        <v>1134</v>
      </c>
      <c r="G622" s="227" t="s">
        <v>221</v>
      </c>
    </row>
    <row r="623" spans="1:7" x14ac:dyDescent="0.25">
      <c r="A623" s="227">
        <f t="shared" si="9"/>
        <v>0</v>
      </c>
      <c r="B623" s="227" t="s">
        <v>4</v>
      </c>
      <c r="C623" s="228" t="s">
        <v>82</v>
      </c>
      <c r="D623" s="229" t="s">
        <v>1139</v>
      </c>
      <c r="E623" s="227"/>
      <c r="F623" s="228" t="s">
        <v>1134</v>
      </c>
      <c r="G623" s="227" t="s">
        <v>221</v>
      </c>
    </row>
    <row r="624" spans="1:7" x14ac:dyDescent="0.25">
      <c r="A624" s="227">
        <f t="shared" si="9"/>
        <v>0</v>
      </c>
      <c r="B624" s="227" t="s">
        <v>4</v>
      </c>
      <c r="C624" s="228" t="s">
        <v>82</v>
      </c>
      <c r="D624" s="229" t="s">
        <v>1140</v>
      </c>
      <c r="E624" s="227"/>
      <c r="F624" s="228" t="s">
        <v>1141</v>
      </c>
      <c r="G624" s="227" t="s">
        <v>222</v>
      </c>
    </row>
    <row r="625" spans="1:7" x14ac:dyDescent="0.25">
      <c r="A625" s="227">
        <f t="shared" si="9"/>
        <v>0</v>
      </c>
      <c r="B625" s="227" t="s">
        <v>4</v>
      </c>
      <c r="C625" s="228" t="s">
        <v>82</v>
      </c>
      <c r="D625" s="229" t="s">
        <v>1142</v>
      </c>
      <c r="E625" s="227"/>
      <c r="F625" s="228" t="s">
        <v>1141</v>
      </c>
      <c r="G625" s="227" t="s">
        <v>222</v>
      </c>
    </row>
    <row r="626" spans="1:7" x14ac:dyDescent="0.25">
      <c r="A626" s="227">
        <f t="shared" si="9"/>
        <v>0</v>
      </c>
      <c r="B626" s="227" t="s">
        <v>4</v>
      </c>
      <c r="C626" s="228" t="s">
        <v>82</v>
      </c>
      <c r="D626" s="229" t="s">
        <v>1143</v>
      </c>
      <c r="E626" s="227"/>
      <c r="F626" s="228" t="s">
        <v>1141</v>
      </c>
      <c r="G626" s="227" t="s">
        <v>222</v>
      </c>
    </row>
    <row r="627" spans="1:7" x14ac:dyDescent="0.25">
      <c r="A627" s="227">
        <f t="shared" si="9"/>
        <v>0</v>
      </c>
      <c r="B627" s="227" t="s">
        <v>4</v>
      </c>
      <c r="C627" s="228" t="s">
        <v>82</v>
      </c>
      <c r="D627" s="229" t="s">
        <v>1144</v>
      </c>
      <c r="E627" s="227"/>
      <c r="F627" s="228" t="s">
        <v>1141</v>
      </c>
      <c r="G627" s="227" t="s">
        <v>222</v>
      </c>
    </row>
    <row r="628" spans="1:7" x14ac:dyDescent="0.25">
      <c r="A628" s="227">
        <f t="shared" si="9"/>
        <v>0</v>
      </c>
      <c r="B628" s="227" t="s">
        <v>4</v>
      </c>
      <c r="C628" s="228" t="s">
        <v>82</v>
      </c>
      <c r="D628" s="229" t="s">
        <v>1145</v>
      </c>
      <c r="E628" s="227"/>
      <c r="F628" s="228" t="s">
        <v>1141</v>
      </c>
      <c r="G628" s="227" t="s">
        <v>222</v>
      </c>
    </row>
    <row r="629" spans="1:7" x14ac:dyDescent="0.25">
      <c r="A629" s="227">
        <f t="shared" si="9"/>
        <v>0</v>
      </c>
      <c r="B629" s="227" t="s">
        <v>4</v>
      </c>
      <c r="C629" s="228" t="s">
        <v>82</v>
      </c>
      <c r="D629" s="229" t="s">
        <v>1146</v>
      </c>
      <c r="E629" s="227"/>
      <c r="F629" s="228" t="s">
        <v>1147</v>
      </c>
      <c r="G629" s="227" t="s">
        <v>221</v>
      </c>
    </row>
    <row r="630" spans="1:7" x14ac:dyDescent="0.25">
      <c r="A630" s="227">
        <f t="shared" si="9"/>
        <v>0</v>
      </c>
      <c r="B630" s="227" t="s">
        <v>4</v>
      </c>
      <c r="C630" s="228" t="s">
        <v>82</v>
      </c>
      <c r="D630" s="229" t="s">
        <v>1148</v>
      </c>
      <c r="E630" s="227"/>
      <c r="F630" s="228" t="s">
        <v>1147</v>
      </c>
      <c r="G630" s="227" t="s">
        <v>221</v>
      </c>
    </row>
    <row r="631" spans="1:7" x14ac:dyDescent="0.25">
      <c r="A631" s="227">
        <f t="shared" si="9"/>
        <v>0</v>
      </c>
      <c r="B631" s="227" t="s">
        <v>4</v>
      </c>
      <c r="C631" s="228" t="s">
        <v>82</v>
      </c>
      <c r="D631" s="229" t="s">
        <v>1149</v>
      </c>
      <c r="E631" s="227"/>
      <c r="F631" s="228" t="s">
        <v>1150</v>
      </c>
      <c r="G631" s="227" t="s">
        <v>222</v>
      </c>
    </row>
    <row r="632" spans="1:7" x14ac:dyDescent="0.25">
      <c r="A632" s="227">
        <f t="shared" si="9"/>
        <v>0</v>
      </c>
      <c r="B632" s="227" t="s">
        <v>4</v>
      </c>
      <c r="C632" s="228" t="s">
        <v>82</v>
      </c>
      <c r="D632" s="229" t="s">
        <v>1151</v>
      </c>
      <c r="E632" s="227"/>
      <c r="F632" s="228" t="s">
        <v>1152</v>
      </c>
      <c r="G632" s="227" t="s">
        <v>222</v>
      </c>
    </row>
    <row r="633" spans="1:7" x14ac:dyDescent="0.25">
      <c r="A633" s="227">
        <f t="shared" si="9"/>
        <v>0</v>
      </c>
      <c r="B633" s="227" t="s">
        <v>4</v>
      </c>
      <c r="C633" s="228" t="s">
        <v>82</v>
      </c>
      <c r="D633" s="229" t="s">
        <v>1153</v>
      </c>
      <c r="E633" s="227"/>
      <c r="F633" s="228" t="s">
        <v>1152</v>
      </c>
      <c r="G633" s="227" t="s">
        <v>222</v>
      </c>
    </row>
    <row r="634" spans="1:7" x14ac:dyDescent="0.25">
      <c r="A634" s="227">
        <f t="shared" si="9"/>
        <v>0</v>
      </c>
      <c r="B634" s="227" t="s">
        <v>4</v>
      </c>
      <c r="C634" s="228" t="s">
        <v>83</v>
      </c>
      <c r="D634" s="229" t="s">
        <v>1154</v>
      </c>
      <c r="E634" s="227"/>
      <c r="F634" s="228" t="s">
        <v>1119</v>
      </c>
      <c r="G634" s="227" t="s">
        <v>222</v>
      </c>
    </row>
    <row r="635" spans="1:7" x14ac:dyDescent="0.25">
      <c r="A635" s="227">
        <f t="shared" si="9"/>
        <v>0</v>
      </c>
      <c r="B635" s="227" t="s">
        <v>4</v>
      </c>
      <c r="C635" s="228" t="s">
        <v>83</v>
      </c>
      <c r="D635" s="229" t="s">
        <v>1155</v>
      </c>
      <c r="E635" s="227"/>
      <c r="F635" s="228" t="s">
        <v>1156</v>
      </c>
      <c r="G635" s="227" t="s">
        <v>222</v>
      </c>
    </row>
    <row r="636" spans="1:7" x14ac:dyDescent="0.25">
      <c r="A636" s="227">
        <f t="shared" si="9"/>
        <v>0</v>
      </c>
      <c r="B636" s="227" t="s">
        <v>1</v>
      </c>
      <c r="C636" s="228" t="s">
        <v>84</v>
      </c>
      <c r="D636" s="229" t="s">
        <v>1157</v>
      </c>
      <c r="E636" s="227"/>
      <c r="F636" s="228" t="s">
        <v>1158</v>
      </c>
      <c r="G636" s="227" t="s">
        <v>221</v>
      </c>
    </row>
    <row r="637" spans="1:7" x14ac:dyDescent="0.25">
      <c r="A637" s="227">
        <f t="shared" si="9"/>
        <v>0</v>
      </c>
      <c r="B637" s="227" t="s">
        <v>1</v>
      </c>
      <c r="C637" s="228" t="s">
        <v>84</v>
      </c>
      <c r="D637" s="229" t="s">
        <v>1159</v>
      </c>
      <c r="E637" s="227"/>
      <c r="F637" s="228" t="s">
        <v>1160</v>
      </c>
      <c r="G637" s="227" t="s">
        <v>221</v>
      </c>
    </row>
    <row r="638" spans="1:7" x14ac:dyDescent="0.25">
      <c r="A638" s="227">
        <f t="shared" si="9"/>
        <v>0</v>
      </c>
      <c r="B638" s="227" t="s">
        <v>1</v>
      </c>
      <c r="C638" s="228" t="s">
        <v>84</v>
      </c>
      <c r="D638" s="229" t="s">
        <v>1161</v>
      </c>
      <c r="E638" s="227"/>
      <c r="F638" s="228" t="s">
        <v>1160</v>
      </c>
      <c r="G638" s="227" t="s">
        <v>221</v>
      </c>
    </row>
    <row r="639" spans="1:7" x14ac:dyDescent="0.25">
      <c r="A639" s="227">
        <f t="shared" si="9"/>
        <v>0</v>
      </c>
      <c r="B639" s="227" t="s">
        <v>1</v>
      </c>
      <c r="C639" s="228" t="s">
        <v>84</v>
      </c>
      <c r="D639" s="229" t="s">
        <v>1162</v>
      </c>
      <c r="E639" s="227"/>
      <c r="F639" s="228" t="s">
        <v>1160</v>
      </c>
      <c r="G639" s="227" t="s">
        <v>221</v>
      </c>
    </row>
    <row r="640" spans="1:7" x14ac:dyDescent="0.25">
      <c r="A640" s="227">
        <f t="shared" si="9"/>
        <v>0</v>
      </c>
      <c r="B640" s="227" t="s">
        <v>1</v>
      </c>
      <c r="C640" s="228" t="s">
        <v>84</v>
      </c>
      <c r="D640" s="229" t="s">
        <v>1163</v>
      </c>
      <c r="E640" s="227"/>
      <c r="F640" s="228" t="s">
        <v>1160</v>
      </c>
      <c r="G640" s="227" t="s">
        <v>221</v>
      </c>
    </row>
    <row r="641" spans="1:7" x14ac:dyDescent="0.25">
      <c r="A641" s="227">
        <f t="shared" si="9"/>
        <v>0</v>
      </c>
      <c r="B641" s="227" t="s">
        <v>1</v>
      </c>
      <c r="C641" s="228" t="s">
        <v>84</v>
      </c>
      <c r="D641" s="229" t="s">
        <v>1164</v>
      </c>
      <c r="E641" s="227"/>
      <c r="F641" s="228" t="s">
        <v>1165</v>
      </c>
      <c r="G641" s="227" t="s">
        <v>221</v>
      </c>
    </row>
    <row r="642" spans="1:7" x14ac:dyDescent="0.25">
      <c r="A642" s="227">
        <f t="shared" ref="A642:A705" si="10">IF(J642="SI",IF(C642&lt;&gt;C641,1,A641+1),IF(C642&lt;&gt;C641,0,A641))</f>
        <v>0</v>
      </c>
      <c r="B642" s="227" t="s">
        <v>1</v>
      </c>
      <c r="C642" s="228" t="s">
        <v>84</v>
      </c>
      <c r="D642" s="229" t="s">
        <v>1166</v>
      </c>
      <c r="E642" s="227"/>
      <c r="F642" s="228" t="s">
        <v>1165</v>
      </c>
      <c r="G642" s="227" t="s">
        <v>221</v>
      </c>
    </row>
    <row r="643" spans="1:7" x14ac:dyDescent="0.25">
      <c r="A643" s="227">
        <f t="shared" si="10"/>
        <v>0</v>
      </c>
      <c r="B643" s="227" t="s">
        <v>1</v>
      </c>
      <c r="C643" s="228" t="s">
        <v>84</v>
      </c>
      <c r="D643" s="229" t="s">
        <v>1167</v>
      </c>
      <c r="E643" s="227"/>
      <c r="F643" s="228" t="s">
        <v>1165</v>
      </c>
      <c r="G643" s="227" t="s">
        <v>221</v>
      </c>
    </row>
    <row r="644" spans="1:7" x14ac:dyDescent="0.25">
      <c r="A644" s="227">
        <f t="shared" si="10"/>
        <v>0</v>
      </c>
      <c r="B644" s="227" t="s">
        <v>1</v>
      </c>
      <c r="C644" s="228" t="s">
        <v>84</v>
      </c>
      <c r="D644" s="229" t="s">
        <v>1168</v>
      </c>
      <c r="E644" s="227"/>
      <c r="F644" s="228" t="s">
        <v>1165</v>
      </c>
      <c r="G644" s="227" t="s">
        <v>221</v>
      </c>
    </row>
    <row r="645" spans="1:7" x14ac:dyDescent="0.25">
      <c r="A645" s="227">
        <f t="shared" si="10"/>
        <v>0</v>
      </c>
      <c r="B645" s="227" t="s">
        <v>1</v>
      </c>
      <c r="C645" s="228" t="s">
        <v>84</v>
      </c>
      <c r="D645" s="229" t="s">
        <v>1169</v>
      </c>
      <c r="E645" s="227"/>
      <c r="F645" s="228" t="s">
        <v>1170</v>
      </c>
      <c r="G645" s="227" t="s">
        <v>221</v>
      </c>
    </row>
    <row r="646" spans="1:7" x14ac:dyDescent="0.25">
      <c r="A646" s="227">
        <f t="shared" si="10"/>
        <v>0</v>
      </c>
      <c r="B646" s="227" t="s">
        <v>1</v>
      </c>
      <c r="C646" s="228" t="s">
        <v>84</v>
      </c>
      <c r="D646" s="229" t="s">
        <v>1171</v>
      </c>
      <c r="E646" s="227"/>
      <c r="F646" s="228" t="s">
        <v>1170</v>
      </c>
      <c r="G646" s="227" t="s">
        <v>221</v>
      </c>
    </row>
    <row r="647" spans="1:7" x14ac:dyDescent="0.25">
      <c r="A647" s="227">
        <f t="shared" si="10"/>
        <v>0</v>
      </c>
      <c r="B647" s="227" t="s">
        <v>1</v>
      </c>
      <c r="C647" s="228" t="s">
        <v>84</v>
      </c>
      <c r="D647" s="229" t="s">
        <v>1172</v>
      </c>
      <c r="E647" s="227"/>
      <c r="F647" s="228" t="s">
        <v>1173</v>
      </c>
      <c r="G647" s="227" t="s">
        <v>221</v>
      </c>
    </row>
    <row r="648" spans="1:7" x14ac:dyDescent="0.25">
      <c r="A648" s="227">
        <f t="shared" si="10"/>
        <v>0</v>
      </c>
      <c r="B648" s="227" t="s">
        <v>1</v>
      </c>
      <c r="C648" s="228" t="s">
        <v>84</v>
      </c>
      <c r="D648" s="229" t="s">
        <v>1174</v>
      </c>
      <c r="E648" s="227"/>
      <c r="F648" s="228" t="s">
        <v>1175</v>
      </c>
      <c r="G648" s="227" t="s">
        <v>221</v>
      </c>
    </row>
    <row r="649" spans="1:7" x14ac:dyDescent="0.25">
      <c r="A649" s="227">
        <f t="shared" si="10"/>
        <v>0</v>
      </c>
      <c r="B649" s="227" t="s">
        <v>1</v>
      </c>
      <c r="C649" s="228" t="s">
        <v>84</v>
      </c>
      <c r="D649" s="229" t="s">
        <v>1176</v>
      </c>
      <c r="E649" s="227"/>
      <c r="F649" s="228" t="s">
        <v>1175</v>
      </c>
      <c r="G649" s="227" t="s">
        <v>221</v>
      </c>
    </row>
    <row r="650" spans="1:7" x14ac:dyDescent="0.25">
      <c r="A650" s="227">
        <f t="shared" si="10"/>
        <v>0</v>
      </c>
      <c r="B650" s="227" t="s">
        <v>1</v>
      </c>
      <c r="C650" s="228" t="s">
        <v>84</v>
      </c>
      <c r="D650" s="229" t="s">
        <v>1177</v>
      </c>
      <c r="E650" s="227"/>
      <c r="F650" s="228" t="s">
        <v>1170</v>
      </c>
      <c r="G650" s="227" t="s">
        <v>221</v>
      </c>
    </row>
    <row r="651" spans="1:7" x14ac:dyDescent="0.25">
      <c r="A651" s="227">
        <f t="shared" si="10"/>
        <v>0</v>
      </c>
      <c r="B651" s="227" t="s">
        <v>1</v>
      </c>
      <c r="C651" s="228" t="s">
        <v>84</v>
      </c>
      <c r="D651" s="229" t="s">
        <v>1178</v>
      </c>
      <c r="E651" s="227"/>
      <c r="F651" s="228" t="s">
        <v>1170</v>
      </c>
      <c r="G651" s="227" t="s">
        <v>221</v>
      </c>
    </row>
    <row r="652" spans="1:7" x14ac:dyDescent="0.25">
      <c r="A652" s="227">
        <f t="shared" si="10"/>
        <v>0</v>
      </c>
      <c r="B652" s="227" t="s">
        <v>1</v>
      </c>
      <c r="C652" s="228" t="s">
        <v>84</v>
      </c>
      <c r="D652" s="229" t="s">
        <v>1179</v>
      </c>
      <c r="E652" s="227"/>
      <c r="F652" s="228" t="s">
        <v>1180</v>
      </c>
      <c r="G652" s="227" t="s">
        <v>221</v>
      </c>
    </row>
    <row r="653" spans="1:7" x14ac:dyDescent="0.25">
      <c r="A653" s="227">
        <f t="shared" si="10"/>
        <v>0</v>
      </c>
      <c r="B653" s="227" t="s">
        <v>1</v>
      </c>
      <c r="C653" s="228" t="s">
        <v>84</v>
      </c>
      <c r="D653" s="229" t="s">
        <v>1181</v>
      </c>
      <c r="E653" s="227"/>
      <c r="F653" s="228" t="s">
        <v>1182</v>
      </c>
      <c r="G653" s="227" t="s">
        <v>221</v>
      </c>
    </row>
    <row r="654" spans="1:7" x14ac:dyDescent="0.25">
      <c r="A654" s="227">
        <f t="shared" si="10"/>
        <v>0</v>
      </c>
      <c r="B654" s="227" t="s">
        <v>1</v>
      </c>
      <c r="C654" s="228" t="s">
        <v>84</v>
      </c>
      <c r="D654" s="229" t="s">
        <v>1183</v>
      </c>
      <c r="E654" s="227"/>
      <c r="F654" s="228" t="s">
        <v>1182</v>
      </c>
      <c r="G654" s="227" t="s">
        <v>221</v>
      </c>
    </row>
    <row r="655" spans="1:7" x14ac:dyDescent="0.25">
      <c r="A655" s="227">
        <f t="shared" si="10"/>
        <v>0</v>
      </c>
      <c r="B655" s="227" t="s">
        <v>1</v>
      </c>
      <c r="C655" s="228" t="s">
        <v>84</v>
      </c>
      <c r="D655" s="229" t="s">
        <v>1184</v>
      </c>
      <c r="E655" s="227"/>
      <c r="F655" s="228" t="s">
        <v>1185</v>
      </c>
      <c r="G655" s="227" t="s">
        <v>221</v>
      </c>
    </row>
    <row r="656" spans="1:7" x14ac:dyDescent="0.25">
      <c r="A656" s="227">
        <f t="shared" si="10"/>
        <v>0</v>
      </c>
      <c r="B656" s="227" t="s">
        <v>1</v>
      </c>
      <c r="C656" s="228" t="s">
        <v>84</v>
      </c>
      <c r="D656" s="229" t="s">
        <v>1186</v>
      </c>
      <c r="E656" s="227"/>
      <c r="F656" s="228" t="s">
        <v>1185</v>
      </c>
      <c r="G656" s="227" t="s">
        <v>221</v>
      </c>
    </row>
    <row r="657" spans="1:7" x14ac:dyDescent="0.25">
      <c r="A657" s="227">
        <f t="shared" si="10"/>
        <v>0</v>
      </c>
      <c r="B657" s="227" t="s">
        <v>1</v>
      </c>
      <c r="C657" s="228" t="s">
        <v>84</v>
      </c>
      <c r="D657" s="229" t="s">
        <v>1187</v>
      </c>
      <c r="E657" s="227"/>
      <c r="F657" s="228" t="s">
        <v>1188</v>
      </c>
      <c r="G657" s="227" t="s">
        <v>221</v>
      </c>
    </row>
    <row r="658" spans="1:7" x14ac:dyDescent="0.25">
      <c r="A658" s="227">
        <f t="shared" si="10"/>
        <v>0</v>
      </c>
      <c r="B658" s="227" t="s">
        <v>1</v>
      </c>
      <c r="C658" s="228" t="s">
        <v>84</v>
      </c>
      <c r="D658" s="229" t="s">
        <v>1189</v>
      </c>
      <c r="E658" s="227"/>
      <c r="F658" s="228" t="s">
        <v>1190</v>
      </c>
      <c r="G658" s="227" t="s">
        <v>221</v>
      </c>
    </row>
    <row r="659" spans="1:7" x14ac:dyDescent="0.25">
      <c r="A659" s="227">
        <f t="shared" si="10"/>
        <v>0</v>
      </c>
      <c r="B659" s="227" t="s">
        <v>1</v>
      </c>
      <c r="C659" s="228" t="s">
        <v>84</v>
      </c>
      <c r="D659" s="229" t="s">
        <v>1191</v>
      </c>
      <c r="E659" s="227"/>
      <c r="F659" s="228" t="s">
        <v>1192</v>
      </c>
      <c r="G659" s="227" t="s">
        <v>221</v>
      </c>
    </row>
    <row r="660" spans="1:7" x14ac:dyDescent="0.25">
      <c r="A660" s="227">
        <f t="shared" si="10"/>
        <v>0</v>
      </c>
      <c r="B660" s="227" t="s">
        <v>1</v>
      </c>
      <c r="C660" s="228" t="s">
        <v>84</v>
      </c>
      <c r="D660" s="229" t="s">
        <v>1193</v>
      </c>
      <c r="E660" s="227"/>
      <c r="F660" s="228" t="s">
        <v>1194</v>
      </c>
      <c r="G660" s="227" t="s">
        <v>221</v>
      </c>
    </row>
    <row r="661" spans="1:7" x14ac:dyDescent="0.25">
      <c r="A661" s="227">
        <f t="shared" si="10"/>
        <v>0</v>
      </c>
      <c r="B661" s="227" t="s">
        <v>1</v>
      </c>
      <c r="C661" s="228" t="s">
        <v>84</v>
      </c>
      <c r="D661" s="229" t="s">
        <v>1195</v>
      </c>
      <c r="E661" s="227"/>
      <c r="F661" s="228" t="s">
        <v>1196</v>
      </c>
      <c r="G661" s="227" t="s">
        <v>221</v>
      </c>
    </row>
    <row r="662" spans="1:7" x14ac:dyDescent="0.25">
      <c r="A662" s="227">
        <f t="shared" si="10"/>
        <v>0</v>
      </c>
      <c r="B662" s="227" t="s">
        <v>1</v>
      </c>
      <c r="C662" s="228" t="s">
        <v>84</v>
      </c>
      <c r="D662" s="229" t="s">
        <v>1197</v>
      </c>
      <c r="E662" s="227"/>
      <c r="F662" s="228" t="s">
        <v>1198</v>
      </c>
      <c r="G662" s="227" t="s">
        <v>221</v>
      </c>
    </row>
    <row r="663" spans="1:7" x14ac:dyDescent="0.25">
      <c r="A663" s="227">
        <f t="shared" si="10"/>
        <v>0</v>
      </c>
      <c r="B663" s="227" t="s">
        <v>1</v>
      </c>
      <c r="C663" s="228" t="s">
        <v>84</v>
      </c>
      <c r="D663" s="229" t="s">
        <v>1199</v>
      </c>
      <c r="E663" s="227"/>
      <c r="F663" s="228" t="s">
        <v>1200</v>
      </c>
      <c r="G663" s="227" t="s">
        <v>221</v>
      </c>
    </row>
    <row r="664" spans="1:7" x14ac:dyDescent="0.25">
      <c r="A664" s="227">
        <f t="shared" si="10"/>
        <v>0</v>
      </c>
      <c r="B664" s="227" t="s">
        <v>1</v>
      </c>
      <c r="C664" s="228" t="s">
        <v>85</v>
      </c>
      <c r="D664" s="229" t="s">
        <v>1201</v>
      </c>
      <c r="E664" s="227"/>
      <c r="F664" s="228" t="s">
        <v>1202</v>
      </c>
      <c r="G664" s="227" t="s">
        <v>221</v>
      </c>
    </row>
    <row r="665" spans="1:7" x14ac:dyDescent="0.25">
      <c r="A665" s="227">
        <f t="shared" si="10"/>
        <v>0</v>
      </c>
      <c r="B665" s="227" t="s">
        <v>1</v>
      </c>
      <c r="C665" s="228" t="s">
        <v>85</v>
      </c>
      <c r="D665" s="229" t="s">
        <v>1203</v>
      </c>
      <c r="E665" s="227"/>
      <c r="F665" s="228" t="s">
        <v>1204</v>
      </c>
      <c r="G665" s="227" t="s">
        <v>222</v>
      </c>
    </row>
    <row r="666" spans="1:7" x14ac:dyDescent="0.25">
      <c r="A666" s="227">
        <f t="shared" si="10"/>
        <v>0</v>
      </c>
      <c r="B666" s="227" t="s">
        <v>1</v>
      </c>
      <c r="C666" s="228" t="s">
        <v>85</v>
      </c>
      <c r="D666" s="229" t="s">
        <v>1205</v>
      </c>
      <c r="E666" s="227"/>
      <c r="F666" s="228" t="s">
        <v>1206</v>
      </c>
      <c r="G666" s="227" t="s">
        <v>222</v>
      </c>
    </row>
    <row r="667" spans="1:7" x14ac:dyDescent="0.25">
      <c r="A667" s="227">
        <f t="shared" si="10"/>
        <v>0</v>
      </c>
      <c r="B667" s="227" t="s">
        <v>1</v>
      </c>
      <c r="C667" s="228" t="s">
        <v>85</v>
      </c>
      <c r="D667" s="229" t="s">
        <v>1207</v>
      </c>
      <c r="E667" s="227"/>
      <c r="F667" s="228" t="s">
        <v>1208</v>
      </c>
      <c r="G667" s="227" t="s">
        <v>222</v>
      </c>
    </row>
    <row r="668" spans="1:7" x14ac:dyDescent="0.25">
      <c r="A668" s="227">
        <f t="shared" si="10"/>
        <v>0</v>
      </c>
      <c r="B668" s="227" t="s">
        <v>1</v>
      </c>
      <c r="C668" s="228" t="s">
        <v>85</v>
      </c>
      <c r="D668" s="229" t="s">
        <v>1209</v>
      </c>
      <c r="E668" s="227"/>
      <c r="F668" s="228" t="s">
        <v>1210</v>
      </c>
      <c r="G668" s="227" t="s">
        <v>221</v>
      </c>
    </row>
    <row r="669" spans="1:7" x14ac:dyDescent="0.25">
      <c r="A669" s="227">
        <f t="shared" si="10"/>
        <v>0</v>
      </c>
      <c r="B669" s="227" t="s">
        <v>1</v>
      </c>
      <c r="C669" s="228" t="s">
        <v>85</v>
      </c>
      <c r="D669" s="229" t="s">
        <v>1211</v>
      </c>
      <c r="E669" s="227"/>
      <c r="F669" s="228" t="s">
        <v>1212</v>
      </c>
      <c r="G669" s="227" t="s">
        <v>222</v>
      </c>
    </row>
    <row r="670" spans="1:7" x14ac:dyDescent="0.25">
      <c r="A670" s="227">
        <f t="shared" si="10"/>
        <v>0</v>
      </c>
      <c r="B670" s="227" t="s">
        <v>1</v>
      </c>
      <c r="C670" s="228" t="s">
        <v>85</v>
      </c>
      <c r="D670" s="229" t="s">
        <v>1213</v>
      </c>
      <c r="E670" s="227"/>
      <c r="F670" s="228" t="s">
        <v>1212</v>
      </c>
      <c r="G670" s="227" t="s">
        <v>222</v>
      </c>
    </row>
    <row r="671" spans="1:7" x14ac:dyDescent="0.25">
      <c r="A671" s="227">
        <f t="shared" si="10"/>
        <v>0</v>
      </c>
      <c r="B671" s="227" t="s">
        <v>1</v>
      </c>
      <c r="C671" s="228" t="s">
        <v>85</v>
      </c>
      <c r="D671" s="229" t="s">
        <v>1214</v>
      </c>
      <c r="E671" s="227"/>
      <c r="F671" s="228" t="s">
        <v>1212</v>
      </c>
      <c r="G671" s="227" t="s">
        <v>222</v>
      </c>
    </row>
    <row r="672" spans="1:7" x14ac:dyDescent="0.25">
      <c r="A672" s="227">
        <f t="shared" si="10"/>
        <v>0</v>
      </c>
      <c r="B672" s="227" t="s">
        <v>1</v>
      </c>
      <c r="C672" s="228" t="s">
        <v>85</v>
      </c>
      <c r="D672" s="229" t="s">
        <v>1215</v>
      </c>
      <c r="E672" s="227"/>
      <c r="F672" s="228" t="s">
        <v>1216</v>
      </c>
      <c r="G672" s="227" t="s">
        <v>222</v>
      </c>
    </row>
    <row r="673" spans="1:7" x14ac:dyDescent="0.25">
      <c r="A673" s="227">
        <f t="shared" si="10"/>
        <v>0</v>
      </c>
      <c r="B673" s="227" t="s">
        <v>1</v>
      </c>
      <c r="C673" s="228" t="s">
        <v>85</v>
      </c>
      <c r="D673" s="229" t="s">
        <v>1217</v>
      </c>
      <c r="E673" s="227"/>
      <c r="F673" s="228" t="s">
        <v>1216</v>
      </c>
      <c r="G673" s="227" t="s">
        <v>222</v>
      </c>
    </row>
    <row r="674" spans="1:7" x14ac:dyDescent="0.25">
      <c r="A674" s="227">
        <f t="shared" si="10"/>
        <v>0</v>
      </c>
      <c r="B674" s="227" t="s">
        <v>1</v>
      </c>
      <c r="C674" s="228" t="s">
        <v>85</v>
      </c>
      <c r="D674" s="229" t="s">
        <v>1218</v>
      </c>
      <c r="E674" s="227"/>
      <c r="F674" s="228" t="s">
        <v>1219</v>
      </c>
      <c r="G674" s="227" t="s">
        <v>221</v>
      </c>
    </row>
    <row r="675" spans="1:7" x14ac:dyDescent="0.25">
      <c r="A675" s="227">
        <f t="shared" si="10"/>
        <v>0</v>
      </c>
      <c r="B675" s="227" t="s">
        <v>1</v>
      </c>
      <c r="C675" s="228" t="s">
        <v>85</v>
      </c>
      <c r="D675" s="229" t="s">
        <v>1220</v>
      </c>
      <c r="E675" s="227"/>
      <c r="F675" s="228" t="s">
        <v>1221</v>
      </c>
      <c r="G675" s="227" t="s">
        <v>222</v>
      </c>
    </row>
    <row r="676" spans="1:7" x14ac:dyDescent="0.25">
      <c r="A676" s="227">
        <f t="shared" si="10"/>
        <v>0</v>
      </c>
      <c r="B676" s="227" t="s">
        <v>1</v>
      </c>
      <c r="C676" s="228" t="s">
        <v>85</v>
      </c>
      <c r="D676" s="229" t="s">
        <v>1222</v>
      </c>
      <c r="E676" s="227"/>
      <c r="F676" s="228" t="s">
        <v>1223</v>
      </c>
      <c r="G676" s="227" t="s">
        <v>221</v>
      </c>
    </row>
    <row r="677" spans="1:7" x14ac:dyDescent="0.25">
      <c r="A677" s="227">
        <f t="shared" si="10"/>
        <v>0</v>
      </c>
      <c r="B677" s="227" t="s">
        <v>1</v>
      </c>
      <c r="C677" s="228" t="s">
        <v>85</v>
      </c>
      <c r="D677" s="229" t="s">
        <v>1224</v>
      </c>
      <c r="E677" s="227"/>
      <c r="F677" s="228" t="s">
        <v>1225</v>
      </c>
      <c r="G677" s="227" t="s">
        <v>221</v>
      </c>
    </row>
    <row r="678" spans="1:7" x14ac:dyDescent="0.25">
      <c r="A678" s="227">
        <f t="shared" si="10"/>
        <v>0</v>
      </c>
      <c r="B678" s="227" t="s">
        <v>1</v>
      </c>
      <c r="C678" s="228" t="s">
        <v>86</v>
      </c>
      <c r="D678" s="229" t="s">
        <v>1226</v>
      </c>
      <c r="E678" s="227"/>
      <c r="F678" s="228" t="s">
        <v>1227</v>
      </c>
      <c r="G678" s="227" t="s">
        <v>221</v>
      </c>
    </row>
    <row r="679" spans="1:7" x14ac:dyDescent="0.25">
      <c r="A679" s="227">
        <f t="shared" si="10"/>
        <v>0</v>
      </c>
      <c r="B679" s="227" t="s">
        <v>1</v>
      </c>
      <c r="C679" s="228" t="s">
        <v>86</v>
      </c>
      <c r="D679" s="229" t="s">
        <v>1228</v>
      </c>
      <c r="E679" s="227"/>
      <c r="F679" s="228" t="s">
        <v>1229</v>
      </c>
      <c r="G679" s="227" t="s">
        <v>221</v>
      </c>
    </row>
    <row r="680" spans="1:7" x14ac:dyDescent="0.25">
      <c r="A680" s="227">
        <f t="shared" si="10"/>
        <v>0</v>
      </c>
      <c r="B680" s="227" t="s">
        <v>1</v>
      </c>
      <c r="C680" s="228" t="s">
        <v>86</v>
      </c>
      <c r="D680" s="229" t="s">
        <v>1230</v>
      </c>
      <c r="E680" s="227"/>
      <c r="F680" s="228" t="s">
        <v>1231</v>
      </c>
      <c r="G680" s="227" t="s">
        <v>221</v>
      </c>
    </row>
    <row r="681" spans="1:7" x14ac:dyDescent="0.25">
      <c r="A681" s="227">
        <f t="shared" si="10"/>
        <v>0</v>
      </c>
      <c r="B681" s="227" t="s">
        <v>1</v>
      </c>
      <c r="C681" s="228" t="s">
        <v>86</v>
      </c>
      <c r="D681" s="229" t="s">
        <v>1232</v>
      </c>
      <c r="E681" s="227"/>
      <c r="F681" s="228" t="s">
        <v>1231</v>
      </c>
      <c r="G681" s="227" t="s">
        <v>221</v>
      </c>
    </row>
    <row r="682" spans="1:7" x14ac:dyDescent="0.25">
      <c r="A682" s="227">
        <f t="shared" si="10"/>
        <v>0</v>
      </c>
      <c r="B682" s="227" t="s">
        <v>1</v>
      </c>
      <c r="C682" s="228" t="s">
        <v>86</v>
      </c>
      <c r="D682" s="229" t="s">
        <v>1233</v>
      </c>
      <c r="E682" s="227"/>
      <c r="F682" s="228" t="s">
        <v>1231</v>
      </c>
      <c r="G682" s="227" t="s">
        <v>221</v>
      </c>
    </row>
    <row r="683" spans="1:7" x14ac:dyDescent="0.25">
      <c r="A683" s="227">
        <f t="shared" si="10"/>
        <v>0</v>
      </c>
      <c r="B683" s="227" t="s">
        <v>1</v>
      </c>
      <c r="C683" s="228" t="s">
        <v>86</v>
      </c>
      <c r="D683" s="229" t="s">
        <v>1234</v>
      </c>
      <c r="E683" s="227"/>
      <c r="F683" s="228" t="s">
        <v>1235</v>
      </c>
      <c r="G683" s="227" t="s">
        <v>221</v>
      </c>
    </row>
    <row r="684" spans="1:7" x14ac:dyDescent="0.25">
      <c r="A684" s="227">
        <f t="shared" si="10"/>
        <v>0</v>
      </c>
      <c r="B684" s="227" t="s">
        <v>1</v>
      </c>
      <c r="C684" s="228" t="s">
        <v>86</v>
      </c>
      <c r="D684" s="229" t="s">
        <v>1236</v>
      </c>
      <c r="E684" s="227"/>
      <c r="F684" s="228" t="s">
        <v>1237</v>
      </c>
      <c r="G684" s="227" t="s">
        <v>221</v>
      </c>
    </row>
    <row r="685" spans="1:7" x14ac:dyDescent="0.25">
      <c r="A685" s="227">
        <f t="shared" si="10"/>
        <v>0</v>
      </c>
      <c r="B685" s="227" t="s">
        <v>1</v>
      </c>
      <c r="C685" s="228" t="s">
        <v>86</v>
      </c>
      <c r="D685" s="229" t="s">
        <v>1238</v>
      </c>
      <c r="E685" s="227"/>
      <c r="F685" s="228" t="s">
        <v>1239</v>
      </c>
      <c r="G685" s="227" t="s">
        <v>221</v>
      </c>
    </row>
    <row r="686" spans="1:7" x14ac:dyDescent="0.25">
      <c r="A686" s="227">
        <f t="shared" si="10"/>
        <v>0</v>
      </c>
      <c r="B686" s="227" t="s">
        <v>1</v>
      </c>
      <c r="C686" s="228" t="s">
        <v>86</v>
      </c>
      <c r="D686" s="229" t="s">
        <v>1240</v>
      </c>
      <c r="E686" s="227"/>
      <c r="F686" s="228" t="s">
        <v>1241</v>
      </c>
      <c r="G686" s="227" t="s">
        <v>221</v>
      </c>
    </row>
    <row r="687" spans="1:7" x14ac:dyDescent="0.25">
      <c r="A687" s="227">
        <f t="shared" si="10"/>
        <v>0</v>
      </c>
      <c r="B687" s="227" t="s">
        <v>1</v>
      </c>
      <c r="C687" s="228" t="s">
        <v>86</v>
      </c>
      <c r="D687" s="229" t="s">
        <v>1242</v>
      </c>
      <c r="E687" s="227"/>
      <c r="F687" s="228" t="s">
        <v>1243</v>
      </c>
      <c r="G687" s="227" t="s">
        <v>221</v>
      </c>
    </row>
    <row r="688" spans="1:7" x14ac:dyDescent="0.25">
      <c r="A688" s="227">
        <f t="shared" si="10"/>
        <v>0</v>
      </c>
      <c r="B688" s="227" t="s">
        <v>1</v>
      </c>
      <c r="C688" s="228" t="s">
        <v>86</v>
      </c>
      <c r="D688" s="229" t="s">
        <v>1244</v>
      </c>
      <c r="E688" s="227"/>
      <c r="F688" s="228" t="s">
        <v>1245</v>
      </c>
      <c r="G688" s="227" t="s">
        <v>221</v>
      </c>
    </row>
    <row r="689" spans="1:7" x14ac:dyDescent="0.25">
      <c r="A689" s="227">
        <f t="shared" si="10"/>
        <v>0</v>
      </c>
      <c r="B689" s="227" t="s">
        <v>1</v>
      </c>
      <c r="C689" s="228" t="s">
        <v>86</v>
      </c>
      <c r="D689" s="229" t="s">
        <v>1246</v>
      </c>
      <c r="E689" s="227"/>
      <c r="F689" s="228" t="s">
        <v>1247</v>
      </c>
      <c r="G689" s="227" t="s">
        <v>221</v>
      </c>
    </row>
    <row r="690" spans="1:7" x14ac:dyDescent="0.25">
      <c r="A690" s="227">
        <f t="shared" si="10"/>
        <v>0</v>
      </c>
      <c r="B690" s="227" t="s">
        <v>1</v>
      </c>
      <c r="C690" s="228" t="s">
        <v>86</v>
      </c>
      <c r="D690" s="229" t="s">
        <v>1248</v>
      </c>
      <c r="E690" s="227"/>
      <c r="F690" s="228" t="s">
        <v>1249</v>
      </c>
      <c r="G690" s="227" t="s">
        <v>221</v>
      </c>
    </row>
    <row r="691" spans="1:7" x14ac:dyDescent="0.25">
      <c r="A691" s="227">
        <f t="shared" si="10"/>
        <v>0</v>
      </c>
      <c r="B691" s="227" t="s">
        <v>1</v>
      </c>
      <c r="C691" s="228" t="s">
        <v>86</v>
      </c>
      <c r="D691" s="229" t="s">
        <v>1250</v>
      </c>
      <c r="E691" s="227"/>
      <c r="F691" s="228" t="s">
        <v>1251</v>
      </c>
      <c r="G691" s="227" t="s">
        <v>221</v>
      </c>
    </row>
    <row r="692" spans="1:7" x14ac:dyDescent="0.25">
      <c r="A692" s="227">
        <f t="shared" si="10"/>
        <v>0</v>
      </c>
      <c r="B692" s="227" t="s">
        <v>1</v>
      </c>
      <c r="C692" s="228" t="s">
        <v>86</v>
      </c>
      <c r="D692" s="229" t="s">
        <v>1252</v>
      </c>
      <c r="E692" s="227"/>
      <c r="F692" s="228" t="s">
        <v>1253</v>
      </c>
      <c r="G692" s="227" t="s">
        <v>221</v>
      </c>
    </row>
    <row r="693" spans="1:7" x14ac:dyDescent="0.25">
      <c r="A693" s="227">
        <f t="shared" si="10"/>
        <v>0</v>
      </c>
      <c r="B693" s="227" t="s">
        <v>1</v>
      </c>
      <c r="C693" s="228" t="s">
        <v>86</v>
      </c>
      <c r="D693" s="229" t="s">
        <v>1254</v>
      </c>
      <c r="E693" s="227"/>
      <c r="F693" s="228" t="s">
        <v>1255</v>
      </c>
      <c r="G693" s="227" t="s">
        <v>221</v>
      </c>
    </row>
    <row r="694" spans="1:7" x14ac:dyDescent="0.25">
      <c r="A694" s="227">
        <f t="shared" si="10"/>
        <v>0</v>
      </c>
      <c r="B694" s="227" t="s">
        <v>1</v>
      </c>
      <c r="C694" s="228" t="s">
        <v>86</v>
      </c>
      <c r="D694" s="229" t="s">
        <v>1256</v>
      </c>
      <c r="E694" s="227"/>
      <c r="F694" s="228" t="s">
        <v>1255</v>
      </c>
      <c r="G694" s="227" t="s">
        <v>221</v>
      </c>
    </row>
    <row r="695" spans="1:7" x14ac:dyDescent="0.25">
      <c r="A695" s="227">
        <f t="shared" si="10"/>
        <v>0</v>
      </c>
      <c r="B695" s="227" t="s">
        <v>1</v>
      </c>
      <c r="C695" s="228" t="s">
        <v>86</v>
      </c>
      <c r="D695" s="229" t="s">
        <v>1257</v>
      </c>
      <c r="E695" s="227"/>
      <c r="F695" s="228" t="s">
        <v>1258</v>
      </c>
      <c r="G695" s="227" t="s">
        <v>221</v>
      </c>
    </row>
    <row r="696" spans="1:7" x14ac:dyDescent="0.25">
      <c r="A696" s="227">
        <f t="shared" si="10"/>
        <v>0</v>
      </c>
      <c r="B696" s="227" t="s">
        <v>1</v>
      </c>
      <c r="C696" s="228" t="s">
        <v>86</v>
      </c>
      <c r="D696" s="229" t="s">
        <v>1259</v>
      </c>
      <c r="E696" s="227"/>
      <c r="F696" s="228" t="s">
        <v>1196</v>
      </c>
      <c r="G696" s="227" t="s">
        <v>221</v>
      </c>
    </row>
    <row r="697" spans="1:7" x14ac:dyDescent="0.25">
      <c r="A697" s="227">
        <f t="shared" si="10"/>
        <v>0</v>
      </c>
      <c r="B697" s="227" t="s">
        <v>1</v>
      </c>
      <c r="C697" s="228" t="s">
        <v>86</v>
      </c>
      <c r="D697" s="229" t="s">
        <v>1260</v>
      </c>
      <c r="E697" s="227"/>
      <c r="F697" s="228" t="s">
        <v>1261</v>
      </c>
      <c r="G697" s="227" t="s">
        <v>221</v>
      </c>
    </row>
    <row r="698" spans="1:7" x14ac:dyDescent="0.25">
      <c r="A698" s="227">
        <f t="shared" si="10"/>
        <v>0</v>
      </c>
      <c r="B698" s="227" t="s">
        <v>1</v>
      </c>
      <c r="C698" s="230" t="s">
        <v>1262</v>
      </c>
      <c r="D698" s="232" t="s">
        <v>1263</v>
      </c>
      <c r="E698" s="232"/>
      <c r="F698" s="232" t="s">
        <v>1264</v>
      </c>
      <c r="G698" s="232" t="s">
        <v>222</v>
      </c>
    </row>
    <row r="699" spans="1:7" x14ac:dyDescent="0.25">
      <c r="A699" s="227">
        <f t="shared" si="10"/>
        <v>0</v>
      </c>
      <c r="B699" s="227" t="s">
        <v>1</v>
      </c>
      <c r="C699" s="230" t="s">
        <v>1262</v>
      </c>
      <c r="D699" s="232" t="s">
        <v>1265</v>
      </c>
      <c r="E699" s="232" t="s">
        <v>397</v>
      </c>
      <c r="F699" s="232" t="s">
        <v>1266</v>
      </c>
      <c r="G699" s="232" t="s">
        <v>222</v>
      </c>
    </row>
    <row r="700" spans="1:7" x14ac:dyDescent="0.25">
      <c r="A700" s="227">
        <f t="shared" si="10"/>
        <v>0</v>
      </c>
      <c r="B700" s="227" t="s">
        <v>1</v>
      </c>
      <c r="C700" s="230" t="s">
        <v>1262</v>
      </c>
      <c r="D700" s="232" t="s">
        <v>1267</v>
      </c>
      <c r="E700" s="232"/>
      <c r="F700" s="232" t="s">
        <v>1268</v>
      </c>
      <c r="G700" s="232" t="s">
        <v>222</v>
      </c>
    </row>
    <row r="701" spans="1:7" x14ac:dyDescent="0.25">
      <c r="A701" s="227">
        <f t="shared" si="10"/>
        <v>0</v>
      </c>
      <c r="B701" s="227" t="s">
        <v>1</v>
      </c>
      <c r="C701" s="230" t="s">
        <v>1262</v>
      </c>
      <c r="D701" s="232" t="s">
        <v>1269</v>
      </c>
      <c r="E701" s="232" t="s">
        <v>1270</v>
      </c>
      <c r="F701" s="232" t="s">
        <v>769</v>
      </c>
      <c r="G701" s="232" t="s">
        <v>222</v>
      </c>
    </row>
    <row r="702" spans="1:7" x14ac:dyDescent="0.25">
      <c r="A702" s="227">
        <f t="shared" si="10"/>
        <v>0</v>
      </c>
      <c r="B702" s="227" t="s">
        <v>1</v>
      </c>
      <c r="C702" s="230" t="s">
        <v>1262</v>
      </c>
      <c r="D702" s="232" t="s">
        <v>1271</v>
      </c>
      <c r="E702" s="232" t="s">
        <v>1270</v>
      </c>
      <c r="F702" s="232" t="s">
        <v>769</v>
      </c>
      <c r="G702" s="232" t="s">
        <v>222</v>
      </c>
    </row>
    <row r="703" spans="1:7" x14ac:dyDescent="0.25">
      <c r="A703" s="227">
        <f t="shared" si="10"/>
        <v>0</v>
      </c>
      <c r="B703" s="227" t="s">
        <v>1</v>
      </c>
      <c r="C703" s="230" t="s">
        <v>1262</v>
      </c>
      <c r="D703" s="232" t="s">
        <v>1272</v>
      </c>
      <c r="E703" s="232" t="s">
        <v>1270</v>
      </c>
      <c r="F703" s="232" t="s">
        <v>1273</v>
      </c>
      <c r="G703" s="232" t="s">
        <v>222</v>
      </c>
    </row>
    <row r="704" spans="1:7" x14ac:dyDescent="0.25">
      <c r="A704" s="227">
        <f t="shared" si="10"/>
        <v>0</v>
      </c>
      <c r="B704" s="227" t="s">
        <v>1</v>
      </c>
      <c r="C704" s="230" t="s">
        <v>1262</v>
      </c>
      <c r="D704" s="232" t="s">
        <v>1274</v>
      </c>
      <c r="E704" s="232" t="s">
        <v>1270</v>
      </c>
      <c r="F704" s="232" t="s">
        <v>1273</v>
      </c>
      <c r="G704" s="232" t="s">
        <v>222</v>
      </c>
    </row>
    <row r="705" spans="1:7" x14ac:dyDescent="0.25">
      <c r="A705" s="227">
        <f t="shared" si="10"/>
        <v>0</v>
      </c>
      <c r="B705" s="227" t="s">
        <v>1</v>
      </c>
      <c r="C705" s="230" t="s">
        <v>1262</v>
      </c>
      <c r="D705" s="232" t="s">
        <v>1275</v>
      </c>
      <c r="E705" s="232"/>
      <c r="F705" s="232" t="s">
        <v>1276</v>
      </c>
      <c r="G705" s="232" t="s">
        <v>222</v>
      </c>
    </row>
    <row r="706" spans="1:7" x14ac:dyDescent="0.25">
      <c r="A706" s="227">
        <f t="shared" ref="A706:A769" si="11">IF(J706="SI",IF(C706&lt;&gt;C705,1,A705+1),IF(C706&lt;&gt;C705,0,A705))</f>
        <v>0</v>
      </c>
      <c r="B706" s="227" t="s">
        <v>1</v>
      </c>
      <c r="C706" s="230" t="s">
        <v>1262</v>
      </c>
      <c r="D706" s="232" t="s">
        <v>1277</v>
      </c>
      <c r="E706" s="232" t="s">
        <v>538</v>
      </c>
      <c r="F706" s="232">
        <v>416</v>
      </c>
      <c r="G706" s="232" t="s">
        <v>222</v>
      </c>
    </row>
    <row r="707" spans="1:7" x14ac:dyDescent="0.25">
      <c r="A707" s="227">
        <f t="shared" si="11"/>
        <v>0</v>
      </c>
      <c r="B707" s="227" t="s">
        <v>1</v>
      </c>
      <c r="C707" s="230" t="s">
        <v>1262</v>
      </c>
      <c r="D707" s="232" t="s">
        <v>1278</v>
      </c>
      <c r="E707" s="232" t="s">
        <v>346</v>
      </c>
      <c r="F707" s="232" t="s">
        <v>1273</v>
      </c>
      <c r="G707" s="232" t="s">
        <v>222</v>
      </c>
    </row>
    <row r="708" spans="1:7" x14ac:dyDescent="0.25">
      <c r="A708" s="227">
        <f t="shared" si="11"/>
        <v>0</v>
      </c>
      <c r="B708" s="227" t="s">
        <v>1</v>
      </c>
      <c r="C708" s="230" t="s">
        <v>1262</v>
      </c>
      <c r="D708" s="232" t="s">
        <v>1279</v>
      </c>
      <c r="E708" s="232"/>
      <c r="F708" s="232" t="s">
        <v>1280</v>
      </c>
      <c r="G708" s="232" t="s">
        <v>222</v>
      </c>
    </row>
    <row r="709" spans="1:7" x14ac:dyDescent="0.25">
      <c r="A709" s="227">
        <f t="shared" si="11"/>
        <v>0</v>
      </c>
      <c r="B709" s="227" t="s">
        <v>1</v>
      </c>
      <c r="C709" s="230" t="s">
        <v>1262</v>
      </c>
      <c r="D709" s="232" t="s">
        <v>1281</v>
      </c>
      <c r="E709" s="232"/>
      <c r="F709" s="232" t="s">
        <v>1282</v>
      </c>
      <c r="G709" s="232" t="s">
        <v>222</v>
      </c>
    </row>
    <row r="710" spans="1:7" x14ac:dyDescent="0.25">
      <c r="A710" s="227">
        <f t="shared" si="11"/>
        <v>0</v>
      </c>
      <c r="B710" s="227" t="s">
        <v>1</v>
      </c>
      <c r="C710" s="230" t="s">
        <v>1262</v>
      </c>
      <c r="D710" s="232" t="s">
        <v>1283</v>
      </c>
      <c r="E710" s="232"/>
      <c r="F710" s="232" t="s">
        <v>1273</v>
      </c>
      <c r="G710" s="232" t="s">
        <v>222</v>
      </c>
    </row>
    <row r="711" spans="1:7" x14ac:dyDescent="0.25">
      <c r="A711" s="227">
        <f t="shared" si="11"/>
        <v>0</v>
      </c>
      <c r="B711" s="227" t="s">
        <v>1</v>
      </c>
      <c r="C711" s="230" t="s">
        <v>1262</v>
      </c>
      <c r="D711" s="232" t="s">
        <v>1284</v>
      </c>
      <c r="E711" s="232"/>
      <c r="F711" s="232">
        <v>416</v>
      </c>
      <c r="G711" s="232" t="s">
        <v>222</v>
      </c>
    </row>
    <row r="712" spans="1:7" x14ac:dyDescent="0.25">
      <c r="A712" s="227">
        <f t="shared" si="11"/>
        <v>0</v>
      </c>
      <c r="B712" s="227" t="s">
        <v>1</v>
      </c>
      <c r="C712" s="230" t="s">
        <v>1262</v>
      </c>
      <c r="D712" s="232" t="s">
        <v>1285</v>
      </c>
      <c r="E712" s="232"/>
      <c r="F712" s="232" t="s">
        <v>1286</v>
      </c>
      <c r="G712" s="232" t="s">
        <v>222</v>
      </c>
    </row>
    <row r="713" spans="1:7" x14ac:dyDescent="0.25">
      <c r="A713" s="227">
        <f t="shared" si="11"/>
        <v>0</v>
      </c>
      <c r="B713" s="227" t="s">
        <v>1</v>
      </c>
      <c r="C713" s="230" t="s">
        <v>1262</v>
      </c>
      <c r="D713" s="232" t="s">
        <v>1287</v>
      </c>
      <c r="E713" s="232"/>
      <c r="F713" s="232" t="s">
        <v>1288</v>
      </c>
      <c r="G713" s="232" t="s">
        <v>222</v>
      </c>
    </row>
    <row r="714" spans="1:7" x14ac:dyDescent="0.25">
      <c r="A714" s="227">
        <f t="shared" si="11"/>
        <v>0</v>
      </c>
      <c r="B714" s="227" t="s">
        <v>1</v>
      </c>
      <c r="C714" s="230" t="s">
        <v>1262</v>
      </c>
      <c r="D714" s="232" t="s">
        <v>1289</v>
      </c>
      <c r="E714" s="232" t="s">
        <v>360</v>
      </c>
      <c r="F714" s="232" t="s">
        <v>1290</v>
      </c>
      <c r="G714" s="232" t="s">
        <v>222</v>
      </c>
    </row>
    <row r="715" spans="1:7" x14ac:dyDescent="0.25">
      <c r="A715" s="227">
        <f t="shared" si="11"/>
        <v>0</v>
      </c>
      <c r="B715" s="227" t="s">
        <v>1</v>
      </c>
      <c r="C715" s="230" t="s">
        <v>1262</v>
      </c>
      <c r="D715" s="232" t="s">
        <v>1291</v>
      </c>
      <c r="E715" s="232" t="s">
        <v>360</v>
      </c>
      <c r="F715" s="232" t="s">
        <v>1292</v>
      </c>
      <c r="G715" s="232" t="s">
        <v>222</v>
      </c>
    </row>
    <row r="716" spans="1:7" x14ac:dyDescent="0.25">
      <c r="A716" s="227">
        <f t="shared" si="11"/>
        <v>0</v>
      </c>
      <c r="B716" s="227" t="s">
        <v>1</v>
      </c>
      <c r="C716" s="230" t="s">
        <v>1262</v>
      </c>
      <c r="D716" s="232" t="s">
        <v>1293</v>
      </c>
      <c r="E716" s="232" t="s">
        <v>360</v>
      </c>
      <c r="F716" s="232" t="s">
        <v>928</v>
      </c>
      <c r="G716" s="232" t="s">
        <v>222</v>
      </c>
    </row>
    <row r="717" spans="1:7" x14ac:dyDescent="0.25">
      <c r="A717" s="227">
        <f t="shared" si="11"/>
        <v>0</v>
      </c>
      <c r="B717" s="227" t="s">
        <v>1</v>
      </c>
      <c r="C717" s="230" t="s">
        <v>1262</v>
      </c>
      <c r="D717" s="232" t="s">
        <v>1294</v>
      </c>
      <c r="E717" s="232" t="s">
        <v>360</v>
      </c>
      <c r="F717" s="232" t="s">
        <v>928</v>
      </c>
      <c r="G717" s="232" t="s">
        <v>222</v>
      </c>
    </row>
    <row r="718" spans="1:7" x14ac:dyDescent="0.25">
      <c r="A718" s="227">
        <f t="shared" si="11"/>
        <v>0</v>
      </c>
      <c r="B718" s="227" t="s">
        <v>1</v>
      </c>
      <c r="C718" s="230" t="s">
        <v>1262</v>
      </c>
      <c r="D718" s="232" t="s">
        <v>1295</v>
      </c>
      <c r="E718" s="232" t="s">
        <v>346</v>
      </c>
      <c r="F718" s="232" t="s">
        <v>1296</v>
      </c>
      <c r="G718" s="232" t="s">
        <v>222</v>
      </c>
    </row>
    <row r="719" spans="1:7" x14ac:dyDescent="0.25">
      <c r="A719" s="227">
        <f t="shared" si="11"/>
        <v>0</v>
      </c>
      <c r="B719" s="227" t="s">
        <v>1</v>
      </c>
      <c r="C719" s="230" t="s">
        <v>1262</v>
      </c>
      <c r="D719" s="232" t="s">
        <v>1297</v>
      </c>
      <c r="E719" s="232" t="s">
        <v>1270</v>
      </c>
      <c r="F719" s="232">
        <v>16.383738425925927</v>
      </c>
      <c r="G719" s="232" t="s">
        <v>222</v>
      </c>
    </row>
    <row r="720" spans="1:7" x14ac:dyDescent="0.25">
      <c r="A720" s="227">
        <f t="shared" si="11"/>
        <v>0</v>
      </c>
      <c r="B720" s="227" t="s">
        <v>1</v>
      </c>
      <c r="C720" s="230" t="s">
        <v>1262</v>
      </c>
      <c r="D720" s="232" t="s">
        <v>1298</v>
      </c>
      <c r="E720" s="232" t="s">
        <v>346</v>
      </c>
      <c r="F720" s="232" t="s">
        <v>1299</v>
      </c>
      <c r="G720" s="232" t="s">
        <v>222</v>
      </c>
    </row>
    <row r="721" spans="1:7" x14ac:dyDescent="0.25">
      <c r="A721" s="227">
        <f t="shared" si="11"/>
        <v>0</v>
      </c>
      <c r="B721" s="227" t="s">
        <v>1</v>
      </c>
      <c r="C721" s="230" t="s">
        <v>1262</v>
      </c>
      <c r="D721" s="232" t="s">
        <v>1300</v>
      </c>
      <c r="E721" s="232" t="s">
        <v>449</v>
      </c>
      <c r="F721" s="232" t="s">
        <v>1301</v>
      </c>
      <c r="G721" s="232" t="s">
        <v>222</v>
      </c>
    </row>
    <row r="722" spans="1:7" x14ac:dyDescent="0.25">
      <c r="A722" s="227">
        <f t="shared" si="11"/>
        <v>0</v>
      </c>
      <c r="B722" s="227" t="s">
        <v>1</v>
      </c>
      <c r="C722" s="230" t="s">
        <v>1262</v>
      </c>
      <c r="D722" s="232" t="s">
        <v>1302</v>
      </c>
      <c r="E722" s="232" t="s">
        <v>1270</v>
      </c>
      <c r="F722" s="232">
        <v>15.425347222222221</v>
      </c>
      <c r="G722" s="232" t="s">
        <v>222</v>
      </c>
    </row>
    <row r="723" spans="1:7" x14ac:dyDescent="0.25">
      <c r="A723" s="227">
        <f t="shared" si="11"/>
        <v>0</v>
      </c>
      <c r="B723" s="227" t="s">
        <v>1</v>
      </c>
      <c r="C723" s="230" t="s">
        <v>1262</v>
      </c>
      <c r="D723" s="232" t="s">
        <v>1303</v>
      </c>
      <c r="E723" s="232" t="s">
        <v>370</v>
      </c>
      <c r="F723" s="232" t="s">
        <v>1304</v>
      </c>
      <c r="G723" s="232" t="s">
        <v>222</v>
      </c>
    </row>
    <row r="724" spans="1:7" x14ac:dyDescent="0.25">
      <c r="A724" s="227">
        <f t="shared" si="11"/>
        <v>0</v>
      </c>
      <c r="B724" s="227" t="s">
        <v>1</v>
      </c>
      <c r="C724" s="230" t="s">
        <v>1262</v>
      </c>
      <c r="D724" s="232" t="s">
        <v>1305</v>
      </c>
      <c r="E724" s="232" t="s">
        <v>885</v>
      </c>
      <c r="F724" s="232" t="s">
        <v>1306</v>
      </c>
      <c r="G724" s="232" t="s">
        <v>222</v>
      </c>
    </row>
    <row r="725" spans="1:7" x14ac:dyDescent="0.25">
      <c r="A725" s="227">
        <f t="shared" si="11"/>
        <v>0</v>
      </c>
      <c r="B725" s="227" t="s">
        <v>1</v>
      </c>
      <c r="C725" s="230" t="s">
        <v>1262</v>
      </c>
      <c r="D725" s="232" t="s">
        <v>1307</v>
      </c>
      <c r="E725" s="232" t="s">
        <v>885</v>
      </c>
      <c r="F725" s="232" t="s">
        <v>1306</v>
      </c>
      <c r="G725" s="232" t="s">
        <v>222</v>
      </c>
    </row>
    <row r="726" spans="1:7" x14ac:dyDescent="0.25">
      <c r="A726" s="227">
        <f t="shared" si="11"/>
        <v>0</v>
      </c>
      <c r="B726" s="227" t="s">
        <v>1</v>
      </c>
      <c r="C726" s="230" t="s">
        <v>1262</v>
      </c>
      <c r="D726" s="232" t="s">
        <v>1308</v>
      </c>
      <c r="E726" s="232" t="s">
        <v>885</v>
      </c>
      <c r="F726" s="232" t="s">
        <v>1306</v>
      </c>
      <c r="G726" s="232" t="s">
        <v>222</v>
      </c>
    </row>
    <row r="727" spans="1:7" x14ac:dyDescent="0.25">
      <c r="A727" s="227">
        <f t="shared" si="11"/>
        <v>0</v>
      </c>
      <c r="B727" s="227" t="s">
        <v>1</v>
      </c>
      <c r="C727" s="230" t="s">
        <v>1262</v>
      </c>
      <c r="D727" s="232" t="s">
        <v>1309</v>
      </c>
      <c r="E727" s="232" t="s">
        <v>885</v>
      </c>
      <c r="F727" s="232" t="s">
        <v>1306</v>
      </c>
      <c r="G727" s="232" t="s">
        <v>222</v>
      </c>
    </row>
    <row r="728" spans="1:7" x14ac:dyDescent="0.25">
      <c r="A728" s="227">
        <f t="shared" si="11"/>
        <v>0</v>
      </c>
      <c r="B728" s="227" t="s">
        <v>1</v>
      </c>
      <c r="C728" s="230" t="s">
        <v>1262</v>
      </c>
      <c r="D728" s="232" t="s">
        <v>1310</v>
      </c>
      <c r="E728" s="232" t="s">
        <v>885</v>
      </c>
      <c r="F728" s="232" t="s">
        <v>1311</v>
      </c>
      <c r="G728" s="232" t="s">
        <v>222</v>
      </c>
    </row>
    <row r="729" spans="1:7" x14ac:dyDescent="0.25">
      <c r="A729" s="227">
        <f t="shared" si="11"/>
        <v>0</v>
      </c>
      <c r="B729" s="227" t="s">
        <v>1</v>
      </c>
      <c r="C729" s="230" t="s">
        <v>1262</v>
      </c>
      <c r="D729" s="232" t="s">
        <v>1312</v>
      </c>
      <c r="E729" s="232" t="s">
        <v>885</v>
      </c>
      <c r="F729" s="232" t="s">
        <v>1306</v>
      </c>
      <c r="G729" s="232" t="s">
        <v>222</v>
      </c>
    </row>
    <row r="730" spans="1:7" x14ac:dyDescent="0.25">
      <c r="A730" s="227">
        <f t="shared" si="11"/>
        <v>0</v>
      </c>
      <c r="B730" s="227" t="s">
        <v>1</v>
      </c>
      <c r="C730" s="230" t="s">
        <v>1262</v>
      </c>
      <c r="D730" s="232" t="s">
        <v>1313</v>
      </c>
      <c r="E730" s="232" t="s">
        <v>885</v>
      </c>
      <c r="F730" s="232" t="s">
        <v>1311</v>
      </c>
      <c r="G730" s="232" t="s">
        <v>222</v>
      </c>
    </row>
    <row r="731" spans="1:7" x14ac:dyDescent="0.25">
      <c r="A731" s="227">
        <f t="shared" si="11"/>
        <v>0</v>
      </c>
      <c r="B731" s="227" t="s">
        <v>1</v>
      </c>
      <c r="C731" s="230" t="s">
        <v>1262</v>
      </c>
      <c r="D731" s="232" t="s">
        <v>1314</v>
      </c>
      <c r="E731" s="232" t="s">
        <v>538</v>
      </c>
      <c r="F731" s="232" t="s">
        <v>1315</v>
      </c>
      <c r="G731" s="232" t="s">
        <v>222</v>
      </c>
    </row>
    <row r="732" spans="1:7" x14ac:dyDescent="0.25">
      <c r="A732" s="227">
        <f t="shared" si="11"/>
        <v>0</v>
      </c>
      <c r="B732" s="227" t="s">
        <v>1</v>
      </c>
      <c r="C732" s="230" t="s">
        <v>1262</v>
      </c>
      <c r="D732" s="232" t="s">
        <v>1316</v>
      </c>
      <c r="E732" s="232" t="s">
        <v>370</v>
      </c>
      <c r="F732" s="232" t="s">
        <v>1317</v>
      </c>
      <c r="G732" s="232" t="s">
        <v>222</v>
      </c>
    </row>
    <row r="733" spans="1:7" x14ac:dyDescent="0.25">
      <c r="A733" s="227">
        <f t="shared" si="11"/>
        <v>0</v>
      </c>
      <c r="B733" s="227" t="s">
        <v>1</v>
      </c>
      <c r="C733" s="231" t="s">
        <v>65</v>
      </c>
      <c r="D733" s="232" t="s">
        <v>1318</v>
      </c>
      <c r="E733" s="232" t="s">
        <v>1319</v>
      </c>
      <c r="F733" s="232" t="s">
        <v>1320</v>
      </c>
      <c r="G733" s="232" t="s">
        <v>336</v>
      </c>
    </row>
    <row r="734" spans="1:7" x14ac:dyDescent="0.25">
      <c r="A734" s="227">
        <f t="shared" si="11"/>
        <v>0</v>
      </c>
      <c r="B734" s="227" t="s">
        <v>1</v>
      </c>
      <c r="C734" s="231" t="s">
        <v>65</v>
      </c>
      <c r="D734" s="232" t="s">
        <v>1321</v>
      </c>
      <c r="E734" s="232"/>
      <c r="F734" s="232" t="s">
        <v>1322</v>
      </c>
      <c r="G734" s="232" t="s">
        <v>221</v>
      </c>
    </row>
    <row r="735" spans="1:7" x14ac:dyDescent="0.25">
      <c r="A735" s="227">
        <f t="shared" si="11"/>
        <v>0</v>
      </c>
      <c r="B735" s="227" t="s">
        <v>1</v>
      </c>
      <c r="C735" s="231" t="s">
        <v>65</v>
      </c>
      <c r="D735" s="232" t="s">
        <v>1323</v>
      </c>
      <c r="E735" s="232" t="s">
        <v>346</v>
      </c>
      <c r="F735" s="232" t="s">
        <v>1324</v>
      </c>
      <c r="G735" s="232" t="s">
        <v>222</v>
      </c>
    </row>
    <row r="736" spans="1:7" x14ac:dyDescent="0.25">
      <c r="A736" s="227">
        <f t="shared" si="11"/>
        <v>0</v>
      </c>
      <c r="B736" s="227" t="s">
        <v>1</v>
      </c>
      <c r="C736" s="231" t="s">
        <v>65</v>
      </c>
      <c r="D736" s="232" t="s">
        <v>1325</v>
      </c>
      <c r="E736" s="232"/>
      <c r="F736" s="232" t="s">
        <v>1180</v>
      </c>
      <c r="G736" s="232" t="s">
        <v>221</v>
      </c>
    </row>
    <row r="737" spans="1:7" x14ac:dyDescent="0.25">
      <c r="A737" s="227">
        <f t="shared" si="11"/>
        <v>0</v>
      </c>
      <c r="B737" s="227" t="s">
        <v>1</v>
      </c>
      <c r="C737" s="231" t="s">
        <v>65</v>
      </c>
      <c r="D737" s="232" t="s">
        <v>1326</v>
      </c>
      <c r="E737" s="232"/>
      <c r="F737" s="232" t="s">
        <v>1180</v>
      </c>
      <c r="G737" s="232" t="s">
        <v>221</v>
      </c>
    </row>
    <row r="738" spans="1:7" x14ac:dyDescent="0.25">
      <c r="A738" s="227">
        <f t="shared" si="11"/>
        <v>0</v>
      </c>
      <c r="B738" s="227" t="s">
        <v>1</v>
      </c>
      <c r="C738" s="231" t="s">
        <v>65</v>
      </c>
      <c r="D738" s="232" t="s">
        <v>1327</v>
      </c>
      <c r="E738" s="232"/>
      <c r="F738" s="232" t="s">
        <v>1180</v>
      </c>
      <c r="G738" s="232" t="s">
        <v>221</v>
      </c>
    </row>
    <row r="739" spans="1:7" x14ac:dyDescent="0.25">
      <c r="A739" s="227">
        <f t="shared" si="11"/>
        <v>0</v>
      </c>
      <c r="B739" s="227" t="s">
        <v>1</v>
      </c>
      <c r="C739" s="231" t="s">
        <v>65</v>
      </c>
      <c r="D739" s="232" t="s">
        <v>1328</v>
      </c>
      <c r="E739" s="232"/>
      <c r="F739" s="232" t="s">
        <v>1180</v>
      </c>
      <c r="G739" s="232" t="s">
        <v>221</v>
      </c>
    </row>
    <row r="740" spans="1:7" x14ac:dyDescent="0.25">
      <c r="A740" s="227">
        <f t="shared" si="11"/>
        <v>0</v>
      </c>
      <c r="B740" s="227" t="s">
        <v>1</v>
      </c>
      <c r="C740" s="231" t="s">
        <v>65</v>
      </c>
      <c r="D740" s="232" t="s">
        <v>1329</v>
      </c>
      <c r="E740" s="232"/>
      <c r="F740" s="232" t="s">
        <v>1330</v>
      </c>
      <c r="G740" s="232" t="s">
        <v>221</v>
      </c>
    </row>
    <row r="741" spans="1:7" x14ac:dyDescent="0.25">
      <c r="A741" s="227">
        <f t="shared" si="11"/>
        <v>0</v>
      </c>
      <c r="B741" s="227" t="s">
        <v>1</v>
      </c>
      <c r="C741" s="231" t="s">
        <v>65</v>
      </c>
      <c r="D741" s="232" t="s">
        <v>1331</v>
      </c>
      <c r="E741" s="232"/>
      <c r="F741" s="232" t="s">
        <v>1332</v>
      </c>
      <c r="G741" s="232" t="s">
        <v>222</v>
      </c>
    </row>
    <row r="742" spans="1:7" x14ac:dyDescent="0.25">
      <c r="A742" s="227">
        <f t="shared" si="11"/>
        <v>0</v>
      </c>
      <c r="B742" s="227" t="s">
        <v>1</v>
      </c>
      <c r="C742" s="231" t="s">
        <v>65</v>
      </c>
      <c r="D742" s="232" t="s">
        <v>1333</v>
      </c>
      <c r="E742" s="232"/>
      <c r="F742" s="232" t="s">
        <v>1334</v>
      </c>
      <c r="G742" s="232" t="s">
        <v>222</v>
      </c>
    </row>
    <row r="743" spans="1:7" x14ac:dyDescent="0.25">
      <c r="A743" s="227">
        <f t="shared" si="11"/>
        <v>0</v>
      </c>
      <c r="B743" s="227" t="s">
        <v>1</v>
      </c>
      <c r="C743" s="231" t="s">
        <v>65</v>
      </c>
      <c r="D743" s="232" t="s">
        <v>1335</v>
      </c>
      <c r="E743" s="232"/>
      <c r="F743" s="232" t="s">
        <v>1336</v>
      </c>
      <c r="G743" s="232" t="s">
        <v>221</v>
      </c>
    </row>
    <row r="744" spans="1:7" x14ac:dyDescent="0.25">
      <c r="A744" s="227">
        <f t="shared" si="11"/>
        <v>0</v>
      </c>
      <c r="B744" s="227" t="s">
        <v>1</v>
      </c>
      <c r="C744" s="231" t="s">
        <v>65</v>
      </c>
      <c r="D744" s="232" t="s">
        <v>1337</v>
      </c>
      <c r="E744" s="232"/>
      <c r="F744" s="232" t="s">
        <v>1338</v>
      </c>
      <c r="G744" s="232" t="s">
        <v>221</v>
      </c>
    </row>
    <row r="745" spans="1:7" x14ac:dyDescent="0.25">
      <c r="A745" s="227">
        <f t="shared" si="11"/>
        <v>0</v>
      </c>
      <c r="B745" s="227" t="s">
        <v>1</v>
      </c>
      <c r="C745" s="231" t="s">
        <v>65</v>
      </c>
      <c r="D745" s="232" t="s">
        <v>1339</v>
      </c>
      <c r="E745" s="232"/>
      <c r="F745" s="232" t="s">
        <v>1340</v>
      </c>
      <c r="G745" s="232" t="s">
        <v>221</v>
      </c>
    </row>
    <row r="746" spans="1:7" x14ac:dyDescent="0.25">
      <c r="A746" s="227">
        <f t="shared" si="11"/>
        <v>0</v>
      </c>
      <c r="B746" s="227" t="s">
        <v>1</v>
      </c>
      <c r="C746" s="231" t="s">
        <v>65</v>
      </c>
      <c r="D746" s="232" t="s">
        <v>1341</v>
      </c>
      <c r="E746" s="232" t="s">
        <v>360</v>
      </c>
      <c r="F746" s="232" t="s">
        <v>1268</v>
      </c>
      <c r="G746" s="232" t="s">
        <v>222</v>
      </c>
    </row>
    <row r="747" spans="1:7" x14ac:dyDescent="0.25">
      <c r="A747" s="227">
        <f t="shared" si="11"/>
        <v>0</v>
      </c>
      <c r="B747" s="227" t="s">
        <v>1</v>
      </c>
      <c r="C747" s="231" t="s">
        <v>65</v>
      </c>
      <c r="D747" s="232" t="s">
        <v>1342</v>
      </c>
      <c r="E747" s="232" t="s">
        <v>360</v>
      </c>
      <c r="F747" s="232" t="s">
        <v>1268</v>
      </c>
      <c r="G747" s="232" t="s">
        <v>222</v>
      </c>
    </row>
    <row r="748" spans="1:7" x14ac:dyDescent="0.25">
      <c r="A748" s="227">
        <f t="shared" si="11"/>
        <v>0</v>
      </c>
      <c r="B748" s="227" t="s">
        <v>1</v>
      </c>
      <c r="C748" s="231" t="s">
        <v>65</v>
      </c>
      <c r="D748" s="232" t="s">
        <v>1343</v>
      </c>
      <c r="E748" s="232" t="s">
        <v>346</v>
      </c>
      <c r="F748" s="232">
        <v>15.842071759259261</v>
      </c>
      <c r="G748" s="232" t="s">
        <v>222</v>
      </c>
    </row>
    <row r="749" spans="1:7" x14ac:dyDescent="0.25">
      <c r="A749" s="227">
        <f t="shared" si="11"/>
        <v>0</v>
      </c>
      <c r="B749" s="227" t="s">
        <v>1</v>
      </c>
      <c r="C749" s="231" t="s">
        <v>65</v>
      </c>
      <c r="D749" s="232" t="s">
        <v>1344</v>
      </c>
      <c r="E749" s="232" t="s">
        <v>346</v>
      </c>
      <c r="F749" s="232">
        <v>15.842071759259261</v>
      </c>
      <c r="G749" s="232" t="s">
        <v>222</v>
      </c>
    </row>
    <row r="750" spans="1:7" x14ac:dyDescent="0.25">
      <c r="A750" s="227">
        <f t="shared" si="11"/>
        <v>0</v>
      </c>
      <c r="B750" s="227" t="s">
        <v>1</v>
      </c>
      <c r="C750" s="231" t="s">
        <v>65</v>
      </c>
      <c r="D750" s="232" t="s">
        <v>1345</v>
      </c>
      <c r="E750" s="232" t="s">
        <v>346</v>
      </c>
      <c r="F750" s="232">
        <v>15.842071759259261</v>
      </c>
      <c r="G750" s="232" t="s">
        <v>222</v>
      </c>
    </row>
    <row r="751" spans="1:7" x14ac:dyDescent="0.25">
      <c r="A751" s="227">
        <f t="shared" si="11"/>
        <v>0</v>
      </c>
      <c r="B751" s="227" t="s">
        <v>1</v>
      </c>
      <c r="C751" s="231" t="s">
        <v>65</v>
      </c>
      <c r="D751" s="232" t="s">
        <v>1346</v>
      </c>
      <c r="E751" s="232" t="s">
        <v>346</v>
      </c>
      <c r="F751" s="232">
        <v>15.842071759259261</v>
      </c>
      <c r="G751" s="232" t="s">
        <v>222</v>
      </c>
    </row>
    <row r="752" spans="1:7" x14ac:dyDescent="0.25">
      <c r="A752" s="227">
        <f t="shared" si="11"/>
        <v>0</v>
      </c>
      <c r="B752" s="227" t="s">
        <v>1</v>
      </c>
      <c r="C752" s="231" t="s">
        <v>65</v>
      </c>
      <c r="D752" s="232" t="s">
        <v>1347</v>
      </c>
      <c r="E752" s="232" t="s">
        <v>346</v>
      </c>
      <c r="F752" s="232" t="s">
        <v>1348</v>
      </c>
      <c r="G752" s="232" t="s">
        <v>222</v>
      </c>
    </row>
    <row r="753" spans="1:7" x14ac:dyDescent="0.25">
      <c r="A753" s="227">
        <f t="shared" si="11"/>
        <v>0</v>
      </c>
      <c r="B753" s="227" t="s">
        <v>1</v>
      </c>
      <c r="C753" s="231" t="s">
        <v>65</v>
      </c>
      <c r="D753" s="232" t="s">
        <v>1349</v>
      </c>
      <c r="E753" s="232" t="s">
        <v>346</v>
      </c>
      <c r="F753" s="232">
        <v>15.842106481481482</v>
      </c>
      <c r="G753" s="232" t="s">
        <v>222</v>
      </c>
    </row>
    <row r="754" spans="1:7" x14ac:dyDescent="0.25">
      <c r="A754" s="227">
        <f t="shared" si="11"/>
        <v>0</v>
      </c>
      <c r="B754" s="227" t="s">
        <v>1</v>
      </c>
      <c r="C754" s="231" t="s">
        <v>65</v>
      </c>
      <c r="D754" s="232" t="s">
        <v>1350</v>
      </c>
      <c r="E754" s="232" t="s">
        <v>346</v>
      </c>
      <c r="F754" s="232">
        <v>15.842106481481482</v>
      </c>
      <c r="G754" s="232" t="s">
        <v>222</v>
      </c>
    </row>
    <row r="755" spans="1:7" x14ac:dyDescent="0.25">
      <c r="A755" s="227">
        <f t="shared" si="11"/>
        <v>0</v>
      </c>
      <c r="B755" s="227" t="s">
        <v>1</v>
      </c>
      <c r="C755" s="231" t="s">
        <v>65</v>
      </c>
      <c r="D755" s="232" t="s">
        <v>1351</v>
      </c>
      <c r="E755" s="232" t="s">
        <v>346</v>
      </c>
      <c r="F755" s="232">
        <v>15.842106481481482</v>
      </c>
      <c r="G755" s="232" t="s">
        <v>222</v>
      </c>
    </row>
    <row r="756" spans="1:7" x14ac:dyDescent="0.25">
      <c r="A756" s="227">
        <f t="shared" si="11"/>
        <v>0</v>
      </c>
      <c r="B756" s="227" t="s">
        <v>1</v>
      </c>
      <c r="C756" s="231" t="s">
        <v>65</v>
      </c>
      <c r="D756" s="232" t="s">
        <v>1352</v>
      </c>
      <c r="E756" s="232" t="s">
        <v>346</v>
      </c>
      <c r="F756" s="232" t="s">
        <v>1348</v>
      </c>
      <c r="G756" s="232" t="s">
        <v>222</v>
      </c>
    </row>
    <row r="757" spans="1:7" x14ac:dyDescent="0.25">
      <c r="A757" s="227">
        <f t="shared" si="11"/>
        <v>0</v>
      </c>
      <c r="B757" s="227" t="s">
        <v>1</v>
      </c>
      <c r="C757" s="231" t="s">
        <v>65</v>
      </c>
      <c r="D757" s="232" t="s">
        <v>1353</v>
      </c>
      <c r="E757" s="232" t="s">
        <v>370</v>
      </c>
      <c r="F757" s="232" t="s">
        <v>1354</v>
      </c>
      <c r="G757" s="232" t="s">
        <v>222</v>
      </c>
    </row>
    <row r="758" spans="1:7" x14ac:dyDescent="0.25">
      <c r="A758" s="227">
        <f t="shared" si="11"/>
        <v>0</v>
      </c>
      <c r="B758" s="227" t="s">
        <v>1</v>
      </c>
      <c r="C758" s="231" t="s">
        <v>65</v>
      </c>
      <c r="D758" s="232" t="s">
        <v>1355</v>
      </c>
      <c r="E758" s="232"/>
      <c r="F758" s="232" t="s">
        <v>1340</v>
      </c>
      <c r="G758" s="232" t="s">
        <v>221</v>
      </c>
    </row>
    <row r="759" spans="1:7" x14ac:dyDescent="0.25">
      <c r="A759" s="227">
        <f t="shared" si="11"/>
        <v>0</v>
      </c>
      <c r="B759" s="227" t="s">
        <v>1</v>
      </c>
      <c r="C759" s="231" t="s">
        <v>65</v>
      </c>
      <c r="D759" s="232" t="s">
        <v>1356</v>
      </c>
      <c r="E759" s="232" t="s">
        <v>370</v>
      </c>
      <c r="F759" s="232" t="s">
        <v>1357</v>
      </c>
      <c r="G759" s="232" t="s">
        <v>222</v>
      </c>
    </row>
    <row r="760" spans="1:7" x14ac:dyDescent="0.25">
      <c r="A760" s="227">
        <f t="shared" si="11"/>
        <v>0</v>
      </c>
      <c r="B760" s="227" t="s">
        <v>1</v>
      </c>
      <c r="C760" s="231" t="s">
        <v>65</v>
      </c>
      <c r="D760" s="232" t="s">
        <v>1358</v>
      </c>
      <c r="E760" s="232" t="s">
        <v>370</v>
      </c>
      <c r="F760" s="232" t="s">
        <v>1357</v>
      </c>
      <c r="G760" s="232" t="s">
        <v>222</v>
      </c>
    </row>
    <row r="761" spans="1:7" x14ac:dyDescent="0.25">
      <c r="A761" s="227">
        <f t="shared" si="11"/>
        <v>0</v>
      </c>
      <c r="B761" s="227" t="s">
        <v>1</v>
      </c>
      <c r="C761" s="231" t="s">
        <v>65</v>
      </c>
      <c r="D761" s="232" t="s">
        <v>1359</v>
      </c>
      <c r="E761" s="232" t="s">
        <v>370</v>
      </c>
      <c r="F761" s="232" t="s">
        <v>1273</v>
      </c>
      <c r="G761" s="232" t="s">
        <v>222</v>
      </c>
    </row>
    <row r="762" spans="1:7" x14ac:dyDescent="0.25">
      <c r="A762" s="227">
        <f t="shared" si="11"/>
        <v>0</v>
      </c>
      <c r="B762" s="227" t="s">
        <v>1</v>
      </c>
      <c r="C762" s="231" t="s">
        <v>65</v>
      </c>
      <c r="D762" s="232" t="s">
        <v>1360</v>
      </c>
      <c r="E762" s="232" t="s">
        <v>1270</v>
      </c>
      <c r="F762" s="232" t="s">
        <v>1361</v>
      </c>
      <c r="G762" s="232" t="s">
        <v>222</v>
      </c>
    </row>
    <row r="763" spans="1:7" x14ac:dyDescent="0.25">
      <c r="A763" s="227">
        <f t="shared" si="11"/>
        <v>0</v>
      </c>
      <c r="B763" s="227" t="s">
        <v>1</v>
      </c>
      <c r="C763" s="231" t="s">
        <v>65</v>
      </c>
      <c r="D763" s="232" t="s">
        <v>1362</v>
      </c>
      <c r="E763" s="232" t="s">
        <v>1270</v>
      </c>
      <c r="F763" s="232" t="s">
        <v>1361</v>
      </c>
      <c r="G763" s="232" t="s">
        <v>222</v>
      </c>
    </row>
    <row r="764" spans="1:7" x14ac:dyDescent="0.25">
      <c r="A764" s="227">
        <f t="shared" si="11"/>
        <v>0</v>
      </c>
      <c r="B764" s="227" t="s">
        <v>1</v>
      </c>
      <c r="C764" s="231" t="s">
        <v>65</v>
      </c>
      <c r="D764" s="232" t="s">
        <v>1363</v>
      </c>
      <c r="E764" s="232" t="s">
        <v>346</v>
      </c>
      <c r="F764" s="232" t="s">
        <v>1364</v>
      </c>
      <c r="G764" s="232" t="s">
        <v>221</v>
      </c>
    </row>
    <row r="765" spans="1:7" x14ac:dyDescent="0.25">
      <c r="A765" s="227">
        <f t="shared" si="11"/>
        <v>0</v>
      </c>
      <c r="B765" s="227" t="s">
        <v>1</v>
      </c>
      <c r="C765" s="231" t="s">
        <v>65</v>
      </c>
      <c r="D765" s="232" t="s">
        <v>1365</v>
      </c>
      <c r="E765" s="232"/>
      <c r="F765" s="232" t="s">
        <v>1340</v>
      </c>
      <c r="G765" s="232" t="s">
        <v>221</v>
      </c>
    </row>
    <row r="766" spans="1:7" x14ac:dyDescent="0.25">
      <c r="A766" s="227">
        <f t="shared" si="11"/>
        <v>0</v>
      </c>
      <c r="B766" s="227" t="s">
        <v>1</v>
      </c>
      <c r="C766" s="231" t="s">
        <v>65</v>
      </c>
      <c r="D766" s="232" t="s">
        <v>1366</v>
      </c>
      <c r="E766" s="232" t="s">
        <v>346</v>
      </c>
      <c r="F766" s="232" t="s">
        <v>1367</v>
      </c>
      <c r="G766" s="232" t="s">
        <v>222</v>
      </c>
    </row>
    <row r="767" spans="1:7" x14ac:dyDescent="0.25">
      <c r="A767" s="227">
        <f t="shared" si="11"/>
        <v>0</v>
      </c>
      <c r="B767" s="227" t="s">
        <v>1</v>
      </c>
      <c r="C767" s="231" t="s">
        <v>65</v>
      </c>
      <c r="D767" s="232" t="s">
        <v>1368</v>
      </c>
      <c r="E767" s="232" t="s">
        <v>370</v>
      </c>
      <c r="F767" s="232" t="s">
        <v>1357</v>
      </c>
      <c r="G767" s="232" t="s">
        <v>222</v>
      </c>
    </row>
    <row r="768" spans="1:7" x14ac:dyDescent="0.25">
      <c r="A768" s="227">
        <f t="shared" si="11"/>
        <v>0</v>
      </c>
      <c r="B768" s="227" t="s">
        <v>1</v>
      </c>
      <c r="C768" s="231" t="s">
        <v>65</v>
      </c>
      <c r="D768" s="232" t="s">
        <v>1369</v>
      </c>
      <c r="E768" s="232" t="s">
        <v>370</v>
      </c>
      <c r="F768" s="232" t="s">
        <v>1357</v>
      </c>
      <c r="G768" s="232" t="s">
        <v>222</v>
      </c>
    </row>
    <row r="769" spans="1:7" x14ac:dyDescent="0.25">
      <c r="A769" s="227">
        <f t="shared" si="11"/>
        <v>0</v>
      </c>
      <c r="B769" s="227" t="s">
        <v>1</v>
      </c>
      <c r="C769" s="231" t="s">
        <v>65</v>
      </c>
      <c r="D769" s="232" t="s">
        <v>1370</v>
      </c>
      <c r="E769" s="232" t="s">
        <v>370</v>
      </c>
      <c r="F769" s="232" t="s">
        <v>1273</v>
      </c>
      <c r="G769" s="232" t="s">
        <v>222</v>
      </c>
    </row>
    <row r="770" spans="1:7" x14ac:dyDescent="0.25">
      <c r="A770" s="227">
        <f t="shared" ref="A770:A833" si="12">IF(J770="SI",IF(C770&lt;&gt;C769,1,A769+1),IF(C770&lt;&gt;C769,0,A769))</f>
        <v>0</v>
      </c>
      <c r="B770" s="227" t="s">
        <v>1</v>
      </c>
      <c r="C770" s="231" t="s">
        <v>65</v>
      </c>
      <c r="D770" s="232" t="s">
        <v>1371</v>
      </c>
      <c r="E770" s="232" t="s">
        <v>360</v>
      </c>
      <c r="F770" s="232" t="s">
        <v>1372</v>
      </c>
      <c r="G770" s="232" t="s">
        <v>222</v>
      </c>
    </row>
    <row r="771" spans="1:7" x14ac:dyDescent="0.25">
      <c r="A771" s="227">
        <f t="shared" si="12"/>
        <v>0</v>
      </c>
      <c r="B771" s="227" t="s">
        <v>1</v>
      </c>
      <c r="C771" s="231" t="s">
        <v>65</v>
      </c>
      <c r="D771" s="232" t="s">
        <v>1373</v>
      </c>
      <c r="E771" s="232"/>
      <c r="F771" s="232" t="s">
        <v>1374</v>
      </c>
      <c r="G771" s="232" t="s">
        <v>221</v>
      </c>
    </row>
    <row r="772" spans="1:7" x14ac:dyDescent="0.25">
      <c r="A772" s="227">
        <f t="shared" si="12"/>
        <v>0</v>
      </c>
      <c r="B772" s="227" t="s">
        <v>1</v>
      </c>
      <c r="C772" s="231" t="s">
        <v>65</v>
      </c>
      <c r="D772" s="232" t="s">
        <v>1375</v>
      </c>
      <c r="E772" s="232" t="s">
        <v>370</v>
      </c>
      <c r="F772" s="232" t="s">
        <v>1376</v>
      </c>
      <c r="G772" s="232" t="s">
        <v>336</v>
      </c>
    </row>
    <row r="773" spans="1:7" x14ac:dyDescent="0.25">
      <c r="A773" s="227">
        <f t="shared" si="12"/>
        <v>0</v>
      </c>
      <c r="B773" s="227" t="s">
        <v>1</v>
      </c>
      <c r="C773" s="231" t="s">
        <v>65</v>
      </c>
      <c r="D773" s="232" t="s">
        <v>1377</v>
      </c>
      <c r="E773" s="232"/>
      <c r="F773" s="232" t="s">
        <v>1378</v>
      </c>
      <c r="G773" s="232" t="s">
        <v>221</v>
      </c>
    </row>
    <row r="774" spans="1:7" x14ac:dyDescent="0.25">
      <c r="A774" s="227">
        <f t="shared" si="12"/>
        <v>0</v>
      </c>
      <c r="B774" s="227" t="s">
        <v>1</v>
      </c>
      <c r="C774" s="231" t="s">
        <v>65</v>
      </c>
      <c r="D774" s="232" t="s">
        <v>1379</v>
      </c>
      <c r="E774" s="232" t="s">
        <v>370</v>
      </c>
      <c r="F774" s="232" t="s">
        <v>1380</v>
      </c>
      <c r="G774" s="232" t="s">
        <v>222</v>
      </c>
    </row>
    <row r="775" spans="1:7" x14ac:dyDescent="0.25">
      <c r="A775" s="227">
        <f t="shared" si="12"/>
        <v>0</v>
      </c>
      <c r="B775" s="227" t="s">
        <v>1</v>
      </c>
      <c r="C775" s="231" t="s">
        <v>65</v>
      </c>
      <c r="D775" s="232" t="s">
        <v>1381</v>
      </c>
      <c r="E775" s="232" t="s">
        <v>370</v>
      </c>
      <c r="F775" s="232" t="s">
        <v>1382</v>
      </c>
      <c r="G775" s="232" t="s">
        <v>222</v>
      </c>
    </row>
    <row r="776" spans="1:7" x14ac:dyDescent="0.25">
      <c r="A776" s="227">
        <f t="shared" si="12"/>
        <v>0</v>
      </c>
      <c r="B776" s="227" t="s">
        <v>1</v>
      </c>
      <c r="C776" s="231" t="s">
        <v>65</v>
      </c>
      <c r="D776" s="232" t="s">
        <v>1383</v>
      </c>
      <c r="E776" s="232"/>
      <c r="F776" s="232" t="s">
        <v>1322</v>
      </c>
      <c r="G776" s="232" t="s">
        <v>221</v>
      </c>
    </row>
    <row r="777" spans="1:7" x14ac:dyDescent="0.25">
      <c r="A777" s="227">
        <f t="shared" si="12"/>
        <v>0</v>
      </c>
      <c r="B777" s="227" t="s">
        <v>1</v>
      </c>
      <c r="C777" s="231" t="s">
        <v>65</v>
      </c>
      <c r="D777" s="232" t="s">
        <v>1384</v>
      </c>
      <c r="E777" s="232"/>
      <c r="F777" s="232" t="s">
        <v>1322</v>
      </c>
      <c r="G777" s="232" t="s">
        <v>221</v>
      </c>
    </row>
    <row r="778" spans="1:7" x14ac:dyDescent="0.25">
      <c r="A778" s="227">
        <f t="shared" si="12"/>
        <v>0</v>
      </c>
      <c r="B778" s="227" t="s">
        <v>1</v>
      </c>
      <c r="C778" s="231" t="s">
        <v>65</v>
      </c>
      <c r="D778" s="232" t="s">
        <v>1385</v>
      </c>
      <c r="E778" s="232" t="s">
        <v>370</v>
      </c>
      <c r="F778" s="232">
        <v>1.5500231481481481</v>
      </c>
      <c r="G778" s="232" t="s">
        <v>222</v>
      </c>
    </row>
    <row r="779" spans="1:7" x14ac:dyDescent="0.25">
      <c r="A779" s="227">
        <f t="shared" si="12"/>
        <v>0</v>
      </c>
      <c r="B779" s="227" t="s">
        <v>1</v>
      </c>
      <c r="C779" s="231" t="s">
        <v>65</v>
      </c>
      <c r="D779" s="232" t="s">
        <v>1386</v>
      </c>
      <c r="E779" s="232" t="s">
        <v>370</v>
      </c>
      <c r="F779" s="232" t="s">
        <v>1387</v>
      </c>
      <c r="G779" s="232" t="s">
        <v>222</v>
      </c>
    </row>
    <row r="780" spans="1:7" x14ac:dyDescent="0.25">
      <c r="A780" s="227">
        <f t="shared" si="12"/>
        <v>0</v>
      </c>
      <c r="B780" s="227" t="s">
        <v>1</v>
      </c>
      <c r="C780" s="231" t="s">
        <v>65</v>
      </c>
      <c r="D780" s="232" t="s">
        <v>1388</v>
      </c>
      <c r="E780" s="232" t="s">
        <v>360</v>
      </c>
      <c r="F780" s="232" t="s">
        <v>902</v>
      </c>
      <c r="G780" s="232" t="s">
        <v>222</v>
      </c>
    </row>
    <row r="781" spans="1:7" x14ac:dyDescent="0.25">
      <c r="A781" s="227">
        <f t="shared" si="12"/>
        <v>0</v>
      </c>
      <c r="B781" s="227" t="s">
        <v>1</v>
      </c>
      <c r="C781" s="231" t="s">
        <v>65</v>
      </c>
      <c r="D781" s="232" t="s">
        <v>1389</v>
      </c>
      <c r="E781" s="232" t="s">
        <v>360</v>
      </c>
      <c r="F781" s="232" t="s">
        <v>902</v>
      </c>
      <c r="G781" s="232" t="s">
        <v>222</v>
      </c>
    </row>
    <row r="782" spans="1:7" x14ac:dyDescent="0.25">
      <c r="A782" s="227">
        <f t="shared" si="12"/>
        <v>0</v>
      </c>
      <c r="B782" s="227" t="s">
        <v>1</v>
      </c>
      <c r="C782" s="231" t="s">
        <v>65</v>
      </c>
      <c r="D782" s="232" t="s">
        <v>1390</v>
      </c>
      <c r="E782" s="232"/>
      <c r="F782" s="232" t="s">
        <v>1391</v>
      </c>
      <c r="G782" s="232" t="s">
        <v>222</v>
      </c>
    </row>
    <row r="783" spans="1:7" x14ac:dyDescent="0.25">
      <c r="A783" s="227">
        <f t="shared" si="12"/>
        <v>0</v>
      </c>
      <c r="B783" s="227" t="s">
        <v>1</v>
      </c>
      <c r="C783" s="231" t="s">
        <v>65</v>
      </c>
      <c r="D783" s="232" t="s">
        <v>1392</v>
      </c>
      <c r="E783" s="232" t="s">
        <v>370</v>
      </c>
      <c r="F783" s="232" t="s">
        <v>1393</v>
      </c>
      <c r="G783" s="232" t="s">
        <v>222</v>
      </c>
    </row>
    <row r="784" spans="1:7" x14ac:dyDescent="0.25">
      <c r="A784" s="227">
        <f t="shared" si="12"/>
        <v>0</v>
      </c>
      <c r="B784" s="227" t="s">
        <v>1</v>
      </c>
      <c r="C784" s="231" t="s">
        <v>65</v>
      </c>
      <c r="D784" s="232" t="s">
        <v>1394</v>
      </c>
      <c r="E784" s="232" t="s">
        <v>781</v>
      </c>
      <c r="F784" s="232" t="s">
        <v>1395</v>
      </c>
      <c r="G784" s="232" t="s">
        <v>222</v>
      </c>
    </row>
    <row r="785" spans="1:7" x14ac:dyDescent="0.25">
      <c r="A785" s="227">
        <f t="shared" si="12"/>
        <v>0</v>
      </c>
      <c r="B785" s="227" t="s">
        <v>1</v>
      </c>
      <c r="C785" s="231" t="s">
        <v>65</v>
      </c>
      <c r="D785" s="232" t="s">
        <v>1396</v>
      </c>
      <c r="E785" s="232" t="s">
        <v>781</v>
      </c>
      <c r="F785" s="232" t="s">
        <v>1395</v>
      </c>
      <c r="G785" s="232" t="s">
        <v>222</v>
      </c>
    </row>
    <row r="786" spans="1:7" x14ac:dyDescent="0.25">
      <c r="A786" s="227">
        <f t="shared" si="12"/>
        <v>0</v>
      </c>
      <c r="B786" s="227" t="s">
        <v>1</v>
      </c>
      <c r="C786" s="231" t="s">
        <v>65</v>
      </c>
      <c r="D786" s="232" t="s">
        <v>1397</v>
      </c>
      <c r="E786" s="232" t="s">
        <v>360</v>
      </c>
      <c r="F786" s="232" t="s">
        <v>1398</v>
      </c>
      <c r="G786" s="232" t="s">
        <v>222</v>
      </c>
    </row>
    <row r="787" spans="1:7" x14ac:dyDescent="0.25">
      <c r="A787" s="227">
        <f t="shared" si="12"/>
        <v>0</v>
      </c>
      <c r="B787" s="227" t="s">
        <v>1</v>
      </c>
      <c r="C787" s="231" t="s">
        <v>65</v>
      </c>
      <c r="D787" s="232" t="s">
        <v>1399</v>
      </c>
      <c r="E787" s="232" t="s">
        <v>346</v>
      </c>
      <c r="F787" s="232" t="s">
        <v>1400</v>
      </c>
      <c r="G787" s="232" t="s">
        <v>222</v>
      </c>
    </row>
    <row r="788" spans="1:7" x14ac:dyDescent="0.25">
      <c r="A788" s="227">
        <f t="shared" si="12"/>
        <v>0</v>
      </c>
      <c r="B788" s="227" t="s">
        <v>1</v>
      </c>
      <c r="C788" s="231" t="s">
        <v>65</v>
      </c>
      <c r="D788" s="232" t="s">
        <v>1401</v>
      </c>
      <c r="E788" s="232" t="s">
        <v>360</v>
      </c>
      <c r="F788" s="232" t="s">
        <v>1402</v>
      </c>
      <c r="G788" s="232" t="s">
        <v>222</v>
      </c>
    </row>
    <row r="789" spans="1:7" x14ac:dyDescent="0.25">
      <c r="A789" s="227">
        <f t="shared" si="12"/>
        <v>0</v>
      </c>
      <c r="B789" s="227" t="s">
        <v>1</v>
      </c>
      <c r="C789" s="231" t="s">
        <v>65</v>
      </c>
      <c r="D789" s="232" t="s">
        <v>1403</v>
      </c>
      <c r="E789" s="232" t="s">
        <v>360</v>
      </c>
      <c r="F789" s="232" t="s">
        <v>1402</v>
      </c>
      <c r="G789" s="232" t="s">
        <v>222</v>
      </c>
    </row>
    <row r="790" spans="1:7" x14ac:dyDescent="0.25">
      <c r="A790" s="227">
        <f t="shared" si="12"/>
        <v>0</v>
      </c>
      <c r="B790" s="227" t="s">
        <v>1</v>
      </c>
      <c r="C790" s="231" t="s">
        <v>65</v>
      </c>
      <c r="D790" s="232" t="s">
        <v>1404</v>
      </c>
      <c r="E790" s="232" t="s">
        <v>360</v>
      </c>
      <c r="F790" s="232" t="s">
        <v>1405</v>
      </c>
      <c r="G790" s="232" t="s">
        <v>222</v>
      </c>
    </row>
    <row r="791" spans="1:7" x14ac:dyDescent="0.25">
      <c r="A791" s="227">
        <f t="shared" si="12"/>
        <v>0</v>
      </c>
      <c r="B791" s="227" t="s">
        <v>1</v>
      </c>
      <c r="C791" s="231" t="s">
        <v>65</v>
      </c>
      <c r="D791" s="232" t="s">
        <v>1406</v>
      </c>
      <c r="E791" s="232" t="s">
        <v>360</v>
      </c>
      <c r="F791" s="232" t="s">
        <v>1402</v>
      </c>
      <c r="G791" s="232" t="s">
        <v>222</v>
      </c>
    </row>
    <row r="792" spans="1:7" x14ac:dyDescent="0.25">
      <c r="A792" s="227">
        <f t="shared" si="12"/>
        <v>0</v>
      </c>
      <c r="B792" s="227" t="s">
        <v>1</v>
      </c>
      <c r="C792" s="231" t="s">
        <v>65</v>
      </c>
      <c r="D792" s="232" t="s">
        <v>1407</v>
      </c>
      <c r="E792" s="232" t="s">
        <v>360</v>
      </c>
      <c r="F792" s="232" t="s">
        <v>1402</v>
      </c>
      <c r="G792" s="232" t="s">
        <v>222</v>
      </c>
    </row>
    <row r="793" spans="1:7" x14ac:dyDescent="0.25">
      <c r="A793" s="227">
        <f t="shared" si="12"/>
        <v>0</v>
      </c>
      <c r="B793" s="227" t="s">
        <v>1</v>
      </c>
      <c r="C793" s="231" t="s">
        <v>65</v>
      </c>
      <c r="D793" s="232" t="s">
        <v>1408</v>
      </c>
      <c r="E793" s="232" t="s">
        <v>360</v>
      </c>
      <c r="F793" s="232" t="s">
        <v>902</v>
      </c>
      <c r="G793" s="232" t="s">
        <v>222</v>
      </c>
    </row>
    <row r="794" spans="1:7" x14ac:dyDescent="0.25">
      <c r="A794" s="227">
        <f t="shared" si="12"/>
        <v>0</v>
      </c>
      <c r="B794" s="227" t="s">
        <v>1</v>
      </c>
      <c r="C794" s="231" t="s">
        <v>65</v>
      </c>
      <c r="D794" s="232" t="s">
        <v>1409</v>
      </c>
      <c r="E794" s="232"/>
      <c r="F794" s="232" t="s">
        <v>1410</v>
      </c>
      <c r="G794" s="232" t="s">
        <v>336</v>
      </c>
    </row>
    <row r="795" spans="1:7" x14ac:dyDescent="0.25">
      <c r="A795" s="227">
        <f t="shared" si="12"/>
        <v>0</v>
      </c>
      <c r="B795" s="227" t="s">
        <v>1</v>
      </c>
      <c r="C795" s="231" t="s">
        <v>65</v>
      </c>
      <c r="D795" s="232" t="s">
        <v>1411</v>
      </c>
      <c r="E795" s="232" t="s">
        <v>370</v>
      </c>
      <c r="F795" s="232" t="s">
        <v>1412</v>
      </c>
      <c r="G795" s="232" t="s">
        <v>336</v>
      </c>
    </row>
    <row r="796" spans="1:7" x14ac:dyDescent="0.25">
      <c r="A796" s="227">
        <f t="shared" si="12"/>
        <v>0</v>
      </c>
      <c r="B796" s="227" t="s">
        <v>1</v>
      </c>
      <c r="C796" s="231" t="s">
        <v>65</v>
      </c>
      <c r="D796" s="232" t="s">
        <v>1413</v>
      </c>
      <c r="E796" s="232" t="s">
        <v>370</v>
      </c>
      <c r="F796" s="232" t="s">
        <v>1412</v>
      </c>
      <c r="G796" s="232" t="s">
        <v>336</v>
      </c>
    </row>
    <row r="797" spans="1:7" x14ac:dyDescent="0.25">
      <c r="A797" s="227">
        <f t="shared" si="12"/>
        <v>0</v>
      </c>
      <c r="B797" s="227" t="s">
        <v>1</v>
      </c>
      <c r="C797" s="231" t="s">
        <v>65</v>
      </c>
      <c r="D797" s="232" t="s">
        <v>1414</v>
      </c>
      <c r="E797" s="232" t="s">
        <v>370</v>
      </c>
      <c r="F797" s="232" t="s">
        <v>1415</v>
      </c>
      <c r="G797" s="232" t="s">
        <v>222</v>
      </c>
    </row>
    <row r="798" spans="1:7" x14ac:dyDescent="0.25">
      <c r="A798" s="227">
        <f t="shared" si="12"/>
        <v>0</v>
      </c>
      <c r="B798" s="227" t="s">
        <v>1</v>
      </c>
      <c r="C798" s="231" t="s">
        <v>65</v>
      </c>
      <c r="D798" s="232" t="s">
        <v>1416</v>
      </c>
      <c r="E798" s="232" t="s">
        <v>370</v>
      </c>
      <c r="F798" s="232" t="s">
        <v>1412</v>
      </c>
      <c r="G798" s="232" t="s">
        <v>336</v>
      </c>
    </row>
    <row r="799" spans="1:7" x14ac:dyDescent="0.25">
      <c r="A799" s="227">
        <f t="shared" si="12"/>
        <v>0</v>
      </c>
      <c r="B799" s="227" t="s">
        <v>1</v>
      </c>
      <c r="C799" s="231" t="s">
        <v>65</v>
      </c>
      <c r="D799" s="232" t="s">
        <v>1417</v>
      </c>
      <c r="E799" s="232" t="s">
        <v>370</v>
      </c>
      <c r="F799" s="232" t="s">
        <v>1415</v>
      </c>
      <c r="G799" s="232" t="s">
        <v>222</v>
      </c>
    </row>
    <row r="800" spans="1:7" x14ac:dyDescent="0.25">
      <c r="A800" s="227">
        <f t="shared" si="12"/>
        <v>0</v>
      </c>
      <c r="B800" s="227" t="s">
        <v>1</v>
      </c>
      <c r="C800" s="231" t="s">
        <v>65</v>
      </c>
      <c r="D800" s="232" t="s">
        <v>1418</v>
      </c>
      <c r="E800" s="232" t="s">
        <v>370</v>
      </c>
      <c r="F800" s="232" t="s">
        <v>1415</v>
      </c>
      <c r="G800" s="232" t="s">
        <v>222</v>
      </c>
    </row>
    <row r="801" spans="1:7" x14ac:dyDescent="0.25">
      <c r="A801" s="227">
        <f t="shared" si="12"/>
        <v>0</v>
      </c>
      <c r="B801" s="227" t="s">
        <v>1</v>
      </c>
      <c r="C801" s="231" t="s">
        <v>65</v>
      </c>
      <c r="D801" s="232" t="s">
        <v>1419</v>
      </c>
      <c r="E801" s="232" t="s">
        <v>370</v>
      </c>
      <c r="F801" s="232" t="s">
        <v>1415</v>
      </c>
      <c r="G801" s="232" t="s">
        <v>222</v>
      </c>
    </row>
    <row r="802" spans="1:7" x14ac:dyDescent="0.25">
      <c r="A802" s="227">
        <f t="shared" si="12"/>
        <v>0</v>
      </c>
      <c r="B802" s="227" t="s">
        <v>1</v>
      </c>
      <c r="C802" s="231" t="s">
        <v>65</v>
      </c>
      <c r="D802" s="232" t="s">
        <v>1420</v>
      </c>
      <c r="E802" s="232"/>
      <c r="F802" s="232" t="s">
        <v>1421</v>
      </c>
      <c r="G802" s="232" t="s">
        <v>221</v>
      </c>
    </row>
    <row r="803" spans="1:7" x14ac:dyDescent="0.25">
      <c r="A803" s="227">
        <f t="shared" si="12"/>
        <v>0</v>
      </c>
      <c r="B803" s="227" t="s">
        <v>1</v>
      </c>
      <c r="C803" s="231" t="s">
        <v>65</v>
      </c>
      <c r="D803" s="232" t="s">
        <v>1422</v>
      </c>
      <c r="E803" s="232" t="s">
        <v>360</v>
      </c>
      <c r="F803" s="232" t="s">
        <v>1405</v>
      </c>
      <c r="G803" s="232" t="s">
        <v>222</v>
      </c>
    </row>
    <row r="804" spans="1:7" x14ac:dyDescent="0.25">
      <c r="A804" s="227">
        <f t="shared" si="12"/>
        <v>0</v>
      </c>
      <c r="B804" s="227" t="s">
        <v>1</v>
      </c>
      <c r="C804" s="231" t="s">
        <v>65</v>
      </c>
      <c r="D804" s="232" t="s">
        <v>1423</v>
      </c>
      <c r="E804" s="232" t="s">
        <v>781</v>
      </c>
      <c r="F804" s="232" t="s">
        <v>1395</v>
      </c>
      <c r="G804" s="232" t="s">
        <v>222</v>
      </c>
    </row>
    <row r="805" spans="1:7" x14ac:dyDescent="0.25">
      <c r="A805" s="227">
        <f t="shared" si="12"/>
        <v>0</v>
      </c>
      <c r="B805" s="227" t="s">
        <v>1</v>
      </c>
      <c r="C805" s="231" t="s">
        <v>65</v>
      </c>
      <c r="D805" s="232" t="s">
        <v>1424</v>
      </c>
      <c r="E805" s="232" t="s">
        <v>346</v>
      </c>
      <c r="F805" s="232" t="s">
        <v>1391</v>
      </c>
      <c r="G805" s="232" t="s">
        <v>222</v>
      </c>
    </row>
    <row r="806" spans="1:7" x14ac:dyDescent="0.25">
      <c r="A806" s="227">
        <f t="shared" si="12"/>
        <v>0</v>
      </c>
      <c r="B806" s="227" t="s">
        <v>1</v>
      </c>
      <c r="C806" s="231" t="s">
        <v>65</v>
      </c>
      <c r="D806" s="232" t="s">
        <v>1425</v>
      </c>
      <c r="E806" s="232" t="s">
        <v>346</v>
      </c>
      <c r="F806" s="232" t="s">
        <v>1391</v>
      </c>
      <c r="G806" s="232" t="s">
        <v>222</v>
      </c>
    </row>
    <row r="807" spans="1:7" x14ac:dyDescent="0.25">
      <c r="A807" s="227">
        <f t="shared" si="12"/>
        <v>0</v>
      </c>
      <c r="B807" s="227" t="s">
        <v>1</v>
      </c>
      <c r="C807" s="231" t="s">
        <v>65</v>
      </c>
      <c r="D807" s="232" t="s">
        <v>1426</v>
      </c>
      <c r="E807" s="232" t="s">
        <v>360</v>
      </c>
      <c r="F807" s="232" t="s">
        <v>1405</v>
      </c>
      <c r="G807" s="232" t="s">
        <v>222</v>
      </c>
    </row>
    <row r="808" spans="1:7" x14ac:dyDescent="0.25">
      <c r="A808" s="227">
        <f t="shared" si="12"/>
        <v>0</v>
      </c>
      <c r="B808" s="227" t="s">
        <v>1</v>
      </c>
      <c r="C808" s="231" t="s">
        <v>65</v>
      </c>
      <c r="D808" s="232" t="s">
        <v>1427</v>
      </c>
      <c r="E808" s="232" t="s">
        <v>346</v>
      </c>
      <c r="F808" s="232" t="s">
        <v>1428</v>
      </c>
      <c r="G808" s="232" t="s">
        <v>222</v>
      </c>
    </row>
    <row r="809" spans="1:7" x14ac:dyDescent="0.25">
      <c r="A809" s="227">
        <f t="shared" si="12"/>
        <v>0</v>
      </c>
      <c r="B809" s="227" t="s">
        <v>1</v>
      </c>
      <c r="C809" s="231" t="s">
        <v>65</v>
      </c>
      <c r="D809" s="232" t="s">
        <v>1429</v>
      </c>
      <c r="E809" s="232" t="s">
        <v>370</v>
      </c>
      <c r="F809" s="232" t="s">
        <v>1430</v>
      </c>
      <c r="G809" s="232" t="s">
        <v>222</v>
      </c>
    </row>
    <row r="810" spans="1:7" x14ac:dyDescent="0.25">
      <c r="A810" s="227">
        <f t="shared" si="12"/>
        <v>0</v>
      </c>
      <c r="B810" s="227" t="s">
        <v>1</v>
      </c>
      <c r="C810" s="231" t="s">
        <v>65</v>
      </c>
      <c r="D810" s="232" t="s">
        <v>1431</v>
      </c>
      <c r="E810" s="232" t="s">
        <v>567</v>
      </c>
      <c r="F810" s="232" t="s">
        <v>1432</v>
      </c>
      <c r="G810" s="232" t="s">
        <v>222</v>
      </c>
    </row>
    <row r="811" spans="1:7" x14ac:dyDescent="0.25">
      <c r="A811" s="227">
        <f t="shared" si="12"/>
        <v>0</v>
      </c>
      <c r="B811" s="227" t="s">
        <v>1</v>
      </c>
      <c r="C811" s="231" t="s">
        <v>65</v>
      </c>
      <c r="D811" s="232" t="s">
        <v>1433</v>
      </c>
      <c r="E811" s="232" t="s">
        <v>360</v>
      </c>
      <c r="F811" s="232" t="s">
        <v>1434</v>
      </c>
      <c r="G811" s="232" t="s">
        <v>222</v>
      </c>
    </row>
    <row r="812" spans="1:7" x14ac:dyDescent="0.25">
      <c r="A812" s="227">
        <f t="shared" si="12"/>
        <v>0</v>
      </c>
      <c r="B812" s="227" t="s">
        <v>1</v>
      </c>
      <c r="C812" s="231" t="s">
        <v>65</v>
      </c>
      <c r="D812" s="232" t="s">
        <v>1435</v>
      </c>
      <c r="E812" s="232" t="s">
        <v>781</v>
      </c>
      <c r="F812" s="232" t="s">
        <v>1395</v>
      </c>
      <c r="G812" s="232" t="s">
        <v>222</v>
      </c>
    </row>
    <row r="813" spans="1:7" x14ac:dyDescent="0.25">
      <c r="A813" s="227">
        <f t="shared" si="12"/>
        <v>0</v>
      </c>
      <c r="B813" s="227" t="s">
        <v>1</v>
      </c>
      <c r="C813" s="231" t="s">
        <v>65</v>
      </c>
      <c r="D813" s="232" t="s">
        <v>1436</v>
      </c>
      <c r="E813" s="232" t="s">
        <v>346</v>
      </c>
      <c r="F813" s="232" t="s">
        <v>797</v>
      </c>
      <c r="G813" s="232" t="s">
        <v>222</v>
      </c>
    </row>
    <row r="814" spans="1:7" x14ac:dyDescent="0.25">
      <c r="A814" s="227">
        <f t="shared" si="12"/>
        <v>0</v>
      </c>
      <c r="B814" s="227" t="s">
        <v>1</v>
      </c>
      <c r="C814" s="231" t="s">
        <v>65</v>
      </c>
      <c r="D814" s="232" t="s">
        <v>1437</v>
      </c>
      <c r="E814" s="232" t="s">
        <v>346</v>
      </c>
      <c r="F814" s="232" t="s">
        <v>1438</v>
      </c>
      <c r="G814" s="232" t="s">
        <v>222</v>
      </c>
    </row>
    <row r="815" spans="1:7" x14ac:dyDescent="0.25">
      <c r="A815" s="227">
        <f t="shared" si="12"/>
        <v>0</v>
      </c>
      <c r="B815" s="227" t="s">
        <v>1</v>
      </c>
      <c r="C815" s="231" t="s">
        <v>65</v>
      </c>
      <c r="D815" s="232" t="s">
        <v>1439</v>
      </c>
      <c r="E815" s="232"/>
      <c r="F815" s="232" t="s">
        <v>1440</v>
      </c>
      <c r="G815" s="232" t="s">
        <v>222</v>
      </c>
    </row>
    <row r="816" spans="1:7" x14ac:dyDescent="0.25">
      <c r="A816" s="227">
        <f t="shared" si="12"/>
        <v>0</v>
      </c>
      <c r="B816" s="227" t="s">
        <v>1</v>
      </c>
      <c r="C816" s="231" t="s">
        <v>65</v>
      </c>
      <c r="D816" s="232" t="s">
        <v>1441</v>
      </c>
      <c r="E816" s="232" t="s">
        <v>781</v>
      </c>
      <c r="F816" s="232" t="s">
        <v>1442</v>
      </c>
      <c r="G816" s="232" t="s">
        <v>222</v>
      </c>
    </row>
    <row r="817" spans="1:7" x14ac:dyDescent="0.25">
      <c r="A817" s="227">
        <f t="shared" si="12"/>
        <v>0</v>
      </c>
      <c r="B817" s="227" t="s">
        <v>1</v>
      </c>
      <c r="C817" s="231" t="s">
        <v>65</v>
      </c>
      <c r="D817" s="232" t="s">
        <v>1443</v>
      </c>
      <c r="E817" s="232"/>
      <c r="F817" s="232" t="s">
        <v>1444</v>
      </c>
      <c r="G817" s="232" t="s">
        <v>222</v>
      </c>
    </row>
    <row r="818" spans="1:7" x14ac:dyDescent="0.25">
      <c r="A818" s="227">
        <f t="shared" si="12"/>
        <v>0</v>
      </c>
      <c r="B818" s="227" t="s">
        <v>1</v>
      </c>
      <c r="C818" s="231" t="s">
        <v>65</v>
      </c>
      <c r="D818" s="232" t="s">
        <v>1445</v>
      </c>
      <c r="E818" s="232" t="s">
        <v>360</v>
      </c>
      <c r="F818" s="232" t="s">
        <v>1446</v>
      </c>
      <c r="G818" s="232" t="s">
        <v>222</v>
      </c>
    </row>
    <row r="819" spans="1:7" x14ac:dyDescent="0.25">
      <c r="A819" s="227">
        <f t="shared" si="12"/>
        <v>0</v>
      </c>
      <c r="B819" s="227" t="s">
        <v>1</v>
      </c>
      <c r="C819" s="231" t="s">
        <v>65</v>
      </c>
      <c r="D819" s="232" t="s">
        <v>1447</v>
      </c>
      <c r="E819" s="232"/>
      <c r="F819" s="232" t="s">
        <v>1182</v>
      </c>
      <c r="G819" s="232" t="s">
        <v>221</v>
      </c>
    </row>
    <row r="820" spans="1:7" x14ac:dyDescent="0.25">
      <c r="A820" s="227">
        <f t="shared" si="12"/>
        <v>0</v>
      </c>
      <c r="B820" s="227" t="s">
        <v>1</v>
      </c>
      <c r="C820" s="231" t="s">
        <v>65</v>
      </c>
      <c r="D820" s="232" t="s">
        <v>1448</v>
      </c>
      <c r="E820" s="232"/>
      <c r="F820" s="232" t="s">
        <v>1449</v>
      </c>
      <c r="G820" s="232" t="s">
        <v>221</v>
      </c>
    </row>
    <row r="821" spans="1:7" x14ac:dyDescent="0.25">
      <c r="A821" s="227">
        <f t="shared" si="12"/>
        <v>0</v>
      </c>
      <c r="B821" s="227" t="s">
        <v>1</v>
      </c>
      <c r="C821" s="231" t="s">
        <v>65</v>
      </c>
      <c r="D821" s="232" t="s">
        <v>1450</v>
      </c>
      <c r="E821" s="232"/>
      <c r="F821" s="232" t="s">
        <v>1449</v>
      </c>
      <c r="G821" s="232" t="s">
        <v>221</v>
      </c>
    </row>
    <row r="822" spans="1:7" x14ac:dyDescent="0.25">
      <c r="A822" s="227">
        <f t="shared" si="12"/>
        <v>0</v>
      </c>
      <c r="B822" s="227" t="s">
        <v>1</v>
      </c>
      <c r="C822" s="231" t="s">
        <v>65</v>
      </c>
      <c r="D822" s="232" t="s">
        <v>1451</v>
      </c>
      <c r="E822" s="232"/>
      <c r="F822" s="232" t="s">
        <v>1452</v>
      </c>
      <c r="G822" s="232" t="s">
        <v>222</v>
      </c>
    </row>
    <row r="823" spans="1:7" x14ac:dyDescent="0.25">
      <c r="A823" s="227">
        <f t="shared" si="12"/>
        <v>0</v>
      </c>
      <c r="B823" s="227" t="s">
        <v>1</v>
      </c>
      <c r="C823" s="231" t="s">
        <v>65</v>
      </c>
      <c r="D823" s="232" t="s">
        <v>1453</v>
      </c>
      <c r="E823" s="232" t="s">
        <v>449</v>
      </c>
      <c r="F823" s="232" t="s">
        <v>793</v>
      </c>
      <c r="G823" s="232" t="s">
        <v>222</v>
      </c>
    </row>
    <row r="824" spans="1:7" x14ac:dyDescent="0.25">
      <c r="A824" s="227">
        <f t="shared" si="12"/>
        <v>0</v>
      </c>
      <c r="B824" s="227" t="s">
        <v>1</v>
      </c>
      <c r="C824" s="231" t="s">
        <v>65</v>
      </c>
      <c r="D824" s="232" t="s">
        <v>1454</v>
      </c>
      <c r="E824" s="232" t="s">
        <v>449</v>
      </c>
      <c r="F824" s="232" t="s">
        <v>1455</v>
      </c>
      <c r="G824" s="232" t="s">
        <v>222</v>
      </c>
    </row>
    <row r="825" spans="1:7" x14ac:dyDescent="0.25">
      <c r="A825" s="227">
        <f t="shared" si="12"/>
        <v>0</v>
      </c>
      <c r="B825" s="227" t="s">
        <v>1</v>
      </c>
      <c r="C825" s="231" t="s">
        <v>65</v>
      </c>
      <c r="D825" s="232" t="s">
        <v>1456</v>
      </c>
      <c r="E825" s="232"/>
      <c r="F825" s="232" t="s">
        <v>793</v>
      </c>
      <c r="G825" s="232" t="s">
        <v>222</v>
      </c>
    </row>
    <row r="826" spans="1:7" x14ac:dyDescent="0.25">
      <c r="A826" s="227">
        <f t="shared" si="12"/>
        <v>0</v>
      </c>
      <c r="B826" s="227" t="s">
        <v>1</v>
      </c>
      <c r="C826" s="231" t="s">
        <v>65</v>
      </c>
      <c r="D826" s="232" t="s">
        <v>1457</v>
      </c>
      <c r="E826" s="232" t="s">
        <v>449</v>
      </c>
      <c r="F826" s="232" t="s">
        <v>1455</v>
      </c>
      <c r="G826" s="232" t="s">
        <v>222</v>
      </c>
    </row>
    <row r="827" spans="1:7" x14ac:dyDescent="0.25">
      <c r="A827" s="227">
        <f t="shared" si="12"/>
        <v>0</v>
      </c>
      <c r="B827" s="227" t="s">
        <v>1</v>
      </c>
      <c r="C827" s="231" t="s">
        <v>65</v>
      </c>
      <c r="D827" s="232" t="s">
        <v>1458</v>
      </c>
      <c r="E827" s="232"/>
      <c r="F827" s="232" t="s">
        <v>793</v>
      </c>
      <c r="G827" s="232" t="s">
        <v>222</v>
      </c>
    </row>
    <row r="828" spans="1:7" x14ac:dyDescent="0.25">
      <c r="A828" s="227">
        <f t="shared" si="12"/>
        <v>0</v>
      </c>
      <c r="B828" s="227" t="s">
        <v>1</v>
      </c>
      <c r="C828" s="231" t="s">
        <v>65</v>
      </c>
      <c r="D828" s="232" t="s">
        <v>1459</v>
      </c>
      <c r="E828" s="232" t="s">
        <v>346</v>
      </c>
      <c r="F828" s="232" t="s">
        <v>1460</v>
      </c>
      <c r="G828" s="232" t="s">
        <v>222</v>
      </c>
    </row>
    <row r="829" spans="1:7" x14ac:dyDescent="0.25">
      <c r="A829" s="227">
        <f t="shared" si="12"/>
        <v>0</v>
      </c>
      <c r="B829" s="227" t="s">
        <v>1</v>
      </c>
      <c r="C829" s="231" t="s">
        <v>65</v>
      </c>
      <c r="D829" s="232" t="s">
        <v>1461</v>
      </c>
      <c r="E829" s="232" t="s">
        <v>346</v>
      </c>
      <c r="F829" s="232" t="s">
        <v>1460</v>
      </c>
      <c r="G829" s="232" t="s">
        <v>222</v>
      </c>
    </row>
    <row r="830" spans="1:7" x14ac:dyDescent="0.25">
      <c r="A830" s="227">
        <f t="shared" si="12"/>
        <v>0</v>
      </c>
      <c r="B830" s="227" t="s">
        <v>1</v>
      </c>
      <c r="C830" s="231" t="s">
        <v>65</v>
      </c>
      <c r="D830" s="232" t="s">
        <v>1462</v>
      </c>
      <c r="E830" s="232"/>
      <c r="F830" s="232" t="s">
        <v>1332</v>
      </c>
      <c r="G830" s="232" t="s">
        <v>222</v>
      </c>
    </row>
    <row r="831" spans="1:7" x14ac:dyDescent="0.25">
      <c r="A831" s="227">
        <f t="shared" si="12"/>
        <v>0</v>
      </c>
      <c r="B831" s="227" t="s">
        <v>1</v>
      </c>
      <c r="C831" s="231" t="s">
        <v>65</v>
      </c>
      <c r="D831" s="232" t="s">
        <v>1463</v>
      </c>
      <c r="E831" s="232" t="s">
        <v>1464</v>
      </c>
      <c r="F831" s="232" t="s">
        <v>1465</v>
      </c>
      <c r="G831" s="232" t="s">
        <v>222</v>
      </c>
    </row>
    <row r="832" spans="1:7" x14ac:dyDescent="0.25">
      <c r="A832" s="227">
        <f t="shared" si="12"/>
        <v>0</v>
      </c>
      <c r="B832" s="227" t="s">
        <v>1</v>
      </c>
      <c r="C832" s="231" t="s">
        <v>65</v>
      </c>
      <c r="D832" s="232" t="s">
        <v>1466</v>
      </c>
      <c r="E832" s="232" t="s">
        <v>1464</v>
      </c>
      <c r="F832" s="232" t="s">
        <v>1465</v>
      </c>
      <c r="G832" s="232" t="s">
        <v>222</v>
      </c>
    </row>
    <row r="833" spans="1:7" x14ac:dyDescent="0.25">
      <c r="A833" s="227">
        <f t="shared" si="12"/>
        <v>0</v>
      </c>
      <c r="B833" s="227" t="s">
        <v>1</v>
      </c>
      <c r="C833" s="231" t="s">
        <v>65</v>
      </c>
      <c r="D833" s="232" t="s">
        <v>1467</v>
      </c>
      <c r="E833" s="232"/>
      <c r="F833" s="232" t="s">
        <v>1465</v>
      </c>
      <c r="G833" s="232" t="s">
        <v>222</v>
      </c>
    </row>
    <row r="834" spans="1:7" x14ac:dyDescent="0.25">
      <c r="A834" s="227">
        <f t="shared" ref="A834:A897" si="13">IF(J834="SI",IF(C834&lt;&gt;C833,1,A833+1),IF(C834&lt;&gt;C833,0,A833))</f>
        <v>0</v>
      </c>
      <c r="B834" s="227" t="s">
        <v>1</v>
      </c>
      <c r="C834" s="231" t="s">
        <v>65</v>
      </c>
      <c r="D834" s="232" t="s">
        <v>1468</v>
      </c>
      <c r="E834" s="232"/>
      <c r="F834" s="232" t="s">
        <v>1465</v>
      </c>
      <c r="G834" s="232" t="s">
        <v>222</v>
      </c>
    </row>
    <row r="835" spans="1:7" x14ac:dyDescent="0.25">
      <c r="A835" s="227">
        <f t="shared" si="13"/>
        <v>0</v>
      </c>
      <c r="B835" s="227" t="s">
        <v>1</v>
      </c>
      <c r="C835" s="231" t="s">
        <v>65</v>
      </c>
      <c r="D835" s="232" t="s">
        <v>1469</v>
      </c>
      <c r="E835" s="232"/>
      <c r="F835" s="232" t="s">
        <v>1465</v>
      </c>
      <c r="G835" s="232" t="s">
        <v>222</v>
      </c>
    </row>
    <row r="836" spans="1:7" x14ac:dyDescent="0.25">
      <c r="A836" s="227">
        <f t="shared" si="13"/>
        <v>0</v>
      </c>
      <c r="B836" s="227" t="s">
        <v>1</v>
      </c>
      <c r="C836" s="231" t="s">
        <v>65</v>
      </c>
      <c r="D836" s="232" t="s">
        <v>1470</v>
      </c>
      <c r="E836" s="232" t="s">
        <v>1464</v>
      </c>
      <c r="F836" s="232" t="s">
        <v>1465</v>
      </c>
      <c r="G836" s="232" t="s">
        <v>222</v>
      </c>
    </row>
    <row r="837" spans="1:7" x14ac:dyDescent="0.25">
      <c r="A837" s="227">
        <f t="shared" si="13"/>
        <v>0</v>
      </c>
      <c r="B837" s="227" t="s">
        <v>1</v>
      </c>
      <c r="C837" s="231" t="s">
        <v>65</v>
      </c>
      <c r="D837" s="232" t="s">
        <v>1471</v>
      </c>
      <c r="E837" s="232" t="s">
        <v>1464</v>
      </c>
      <c r="F837" s="232" t="s">
        <v>1465</v>
      </c>
      <c r="G837" s="232" t="s">
        <v>222</v>
      </c>
    </row>
    <row r="838" spans="1:7" x14ac:dyDescent="0.25">
      <c r="A838" s="227">
        <f t="shared" si="13"/>
        <v>0</v>
      </c>
      <c r="B838" s="227" t="s">
        <v>1</v>
      </c>
      <c r="C838" s="231" t="s">
        <v>65</v>
      </c>
      <c r="D838" s="232" t="s">
        <v>1472</v>
      </c>
      <c r="E838" s="232"/>
      <c r="F838" s="232" t="s">
        <v>1465</v>
      </c>
      <c r="G838" s="232" t="s">
        <v>222</v>
      </c>
    </row>
    <row r="839" spans="1:7" x14ac:dyDescent="0.25">
      <c r="A839" s="227">
        <f t="shared" si="13"/>
        <v>0</v>
      </c>
      <c r="B839" s="227" t="s">
        <v>1</v>
      </c>
      <c r="C839" s="231" t="s">
        <v>65</v>
      </c>
      <c r="D839" s="232" t="s">
        <v>1473</v>
      </c>
      <c r="E839" s="232" t="s">
        <v>538</v>
      </c>
      <c r="F839" s="232" t="s">
        <v>1474</v>
      </c>
      <c r="G839" s="232" t="s">
        <v>222</v>
      </c>
    </row>
    <row r="840" spans="1:7" x14ac:dyDescent="0.25">
      <c r="A840" s="227">
        <f t="shared" si="13"/>
        <v>0</v>
      </c>
      <c r="B840" s="227" t="s">
        <v>1</v>
      </c>
      <c r="C840" s="231" t="s">
        <v>65</v>
      </c>
      <c r="D840" s="232" t="s">
        <v>1475</v>
      </c>
      <c r="E840" s="232" t="s">
        <v>538</v>
      </c>
      <c r="F840" s="232" t="s">
        <v>1474</v>
      </c>
      <c r="G840" s="232" t="s">
        <v>222</v>
      </c>
    </row>
    <row r="841" spans="1:7" x14ac:dyDescent="0.25">
      <c r="A841" s="227">
        <f t="shared" si="13"/>
        <v>0</v>
      </c>
      <c r="B841" s="227" t="s">
        <v>1</v>
      </c>
      <c r="C841" s="231" t="s">
        <v>65</v>
      </c>
      <c r="D841" s="232" t="s">
        <v>1476</v>
      </c>
      <c r="E841" s="232" t="s">
        <v>360</v>
      </c>
      <c r="F841" s="232" t="s">
        <v>1477</v>
      </c>
      <c r="G841" s="232" t="s">
        <v>222</v>
      </c>
    </row>
    <row r="842" spans="1:7" x14ac:dyDescent="0.25">
      <c r="A842" s="227">
        <f t="shared" si="13"/>
        <v>0</v>
      </c>
      <c r="B842" s="227" t="s">
        <v>1</v>
      </c>
      <c r="C842" s="231" t="s">
        <v>65</v>
      </c>
      <c r="D842" s="232" t="s">
        <v>1478</v>
      </c>
      <c r="E842" s="232" t="s">
        <v>346</v>
      </c>
      <c r="F842" s="232" t="s">
        <v>1440</v>
      </c>
      <c r="G842" s="232" t="s">
        <v>336</v>
      </c>
    </row>
    <row r="843" spans="1:7" x14ac:dyDescent="0.25">
      <c r="A843" s="227">
        <f t="shared" si="13"/>
        <v>0</v>
      </c>
      <c r="B843" s="227" t="s">
        <v>1</v>
      </c>
      <c r="C843" s="231" t="s">
        <v>65</v>
      </c>
      <c r="D843" s="232" t="s">
        <v>1479</v>
      </c>
      <c r="E843" s="232" t="s">
        <v>346</v>
      </c>
      <c r="F843" s="232" t="s">
        <v>1440</v>
      </c>
      <c r="G843" s="232" t="s">
        <v>336</v>
      </c>
    </row>
    <row r="844" spans="1:7" x14ac:dyDescent="0.25">
      <c r="A844" s="227">
        <f t="shared" si="13"/>
        <v>0</v>
      </c>
      <c r="B844" s="227" t="s">
        <v>1</v>
      </c>
      <c r="C844" s="231" t="s">
        <v>65</v>
      </c>
      <c r="D844" s="232" t="s">
        <v>1480</v>
      </c>
      <c r="E844" s="232"/>
      <c r="F844" s="232" t="s">
        <v>1481</v>
      </c>
      <c r="G844" s="232" t="s">
        <v>222</v>
      </c>
    </row>
    <row r="845" spans="1:7" x14ac:dyDescent="0.25">
      <c r="A845" s="227">
        <f t="shared" si="13"/>
        <v>0</v>
      </c>
      <c r="B845" s="227" t="s">
        <v>1</v>
      </c>
      <c r="C845" s="231" t="s">
        <v>65</v>
      </c>
      <c r="D845" s="232" t="s">
        <v>1482</v>
      </c>
      <c r="E845" s="232"/>
      <c r="F845" s="232" t="s">
        <v>1483</v>
      </c>
      <c r="G845" s="232" t="s">
        <v>222</v>
      </c>
    </row>
    <row r="846" spans="1:7" x14ac:dyDescent="0.25">
      <c r="A846" s="227">
        <f t="shared" si="13"/>
        <v>0</v>
      </c>
      <c r="B846" s="227" t="s">
        <v>1</v>
      </c>
      <c r="C846" s="231" t="s">
        <v>65</v>
      </c>
      <c r="D846" s="232" t="s">
        <v>1484</v>
      </c>
      <c r="E846" s="232" t="s">
        <v>346</v>
      </c>
      <c r="F846" s="232" t="s">
        <v>1465</v>
      </c>
      <c r="G846" s="232" t="s">
        <v>222</v>
      </c>
    </row>
    <row r="847" spans="1:7" x14ac:dyDescent="0.25">
      <c r="A847" s="227">
        <f t="shared" si="13"/>
        <v>0</v>
      </c>
      <c r="B847" s="227" t="s">
        <v>1</v>
      </c>
      <c r="C847" s="231" t="s">
        <v>65</v>
      </c>
      <c r="D847" s="232" t="s">
        <v>1485</v>
      </c>
      <c r="E847" s="232" t="s">
        <v>346</v>
      </c>
      <c r="F847" s="232" t="s">
        <v>1440</v>
      </c>
      <c r="G847" s="232" t="s">
        <v>222</v>
      </c>
    </row>
    <row r="848" spans="1:7" x14ac:dyDescent="0.25">
      <c r="A848" s="227">
        <f t="shared" si="13"/>
        <v>0</v>
      </c>
      <c r="B848" s="227" t="s">
        <v>1</v>
      </c>
      <c r="C848" s="231" t="s">
        <v>65</v>
      </c>
      <c r="D848" s="232" t="s">
        <v>1486</v>
      </c>
      <c r="E848" s="232" t="s">
        <v>346</v>
      </c>
      <c r="F848" s="232" t="s">
        <v>1465</v>
      </c>
      <c r="G848" s="232" t="s">
        <v>336</v>
      </c>
    </row>
    <row r="849" spans="1:7" x14ac:dyDescent="0.25">
      <c r="A849" s="227">
        <f t="shared" si="13"/>
        <v>0</v>
      </c>
      <c r="B849" s="227" t="s">
        <v>1</v>
      </c>
      <c r="C849" s="231" t="s">
        <v>65</v>
      </c>
      <c r="D849" s="232" t="s">
        <v>1487</v>
      </c>
      <c r="E849" s="232" t="s">
        <v>360</v>
      </c>
      <c r="F849" s="232" t="s">
        <v>1488</v>
      </c>
      <c r="G849" s="232" t="s">
        <v>222</v>
      </c>
    </row>
    <row r="850" spans="1:7" x14ac:dyDescent="0.25">
      <c r="A850" s="227">
        <f t="shared" si="13"/>
        <v>0</v>
      </c>
      <c r="B850" s="227" t="s">
        <v>1</v>
      </c>
      <c r="C850" s="231" t="s">
        <v>65</v>
      </c>
      <c r="D850" s="232" t="s">
        <v>1489</v>
      </c>
      <c r="E850" s="232" t="s">
        <v>360</v>
      </c>
      <c r="F850" s="232" t="s">
        <v>1402</v>
      </c>
      <c r="G850" s="232" t="s">
        <v>222</v>
      </c>
    </row>
    <row r="851" spans="1:7" x14ac:dyDescent="0.25">
      <c r="A851" s="227">
        <f t="shared" si="13"/>
        <v>0</v>
      </c>
      <c r="B851" s="227" t="s">
        <v>1</v>
      </c>
      <c r="C851" s="231" t="s">
        <v>65</v>
      </c>
      <c r="D851" s="232" t="s">
        <v>1490</v>
      </c>
      <c r="E851" s="232"/>
      <c r="F851" s="232" t="s">
        <v>1332</v>
      </c>
      <c r="G851" s="232" t="s">
        <v>222</v>
      </c>
    </row>
    <row r="852" spans="1:7" x14ac:dyDescent="0.25">
      <c r="A852" s="227">
        <f t="shared" si="13"/>
        <v>0</v>
      </c>
      <c r="B852" s="227" t="s">
        <v>1</v>
      </c>
      <c r="C852" s="231" t="s">
        <v>65</v>
      </c>
      <c r="D852" s="232" t="s">
        <v>1491</v>
      </c>
      <c r="E852" s="232"/>
      <c r="F852" s="232" t="s">
        <v>1332</v>
      </c>
      <c r="G852" s="232" t="s">
        <v>222</v>
      </c>
    </row>
    <row r="853" spans="1:7" x14ac:dyDescent="0.25">
      <c r="A853" s="227">
        <f t="shared" si="13"/>
        <v>0</v>
      </c>
      <c r="B853" s="227" t="s">
        <v>1</v>
      </c>
      <c r="C853" s="231" t="s">
        <v>65</v>
      </c>
      <c r="D853" s="232" t="s">
        <v>1492</v>
      </c>
      <c r="E853" s="232" t="s">
        <v>346</v>
      </c>
      <c r="F853" s="232" t="s">
        <v>1440</v>
      </c>
      <c r="G853" s="232" t="s">
        <v>222</v>
      </c>
    </row>
    <row r="854" spans="1:7" x14ac:dyDescent="0.25">
      <c r="A854" s="227">
        <f t="shared" si="13"/>
        <v>0</v>
      </c>
      <c r="B854" s="227" t="s">
        <v>1</v>
      </c>
      <c r="C854" s="231" t="s">
        <v>65</v>
      </c>
      <c r="D854" s="232" t="s">
        <v>1493</v>
      </c>
      <c r="E854" s="232"/>
      <c r="F854" s="232" t="s">
        <v>1393</v>
      </c>
      <c r="G854" s="232" t="s">
        <v>222</v>
      </c>
    </row>
    <row r="855" spans="1:7" x14ac:dyDescent="0.25">
      <c r="A855" s="227">
        <f t="shared" si="13"/>
        <v>0</v>
      </c>
      <c r="B855" s="227" t="s">
        <v>1</v>
      </c>
      <c r="C855" s="231" t="s">
        <v>65</v>
      </c>
      <c r="D855" s="232" t="s">
        <v>1494</v>
      </c>
      <c r="E855" s="232"/>
      <c r="F855" s="232" t="s">
        <v>1495</v>
      </c>
      <c r="G855" s="232" t="s">
        <v>221</v>
      </c>
    </row>
    <row r="856" spans="1:7" x14ac:dyDescent="0.25">
      <c r="A856" s="227">
        <f t="shared" si="13"/>
        <v>0</v>
      </c>
      <c r="B856" s="227" t="s">
        <v>1</v>
      </c>
      <c r="C856" s="231" t="s">
        <v>65</v>
      </c>
      <c r="D856" s="232" t="s">
        <v>1496</v>
      </c>
      <c r="E856" s="232"/>
      <c r="F856" s="232" t="s">
        <v>1495</v>
      </c>
      <c r="G856" s="232" t="s">
        <v>221</v>
      </c>
    </row>
    <row r="857" spans="1:7" x14ac:dyDescent="0.25">
      <c r="A857" s="227">
        <f t="shared" si="13"/>
        <v>0</v>
      </c>
      <c r="B857" s="227" t="s">
        <v>1</v>
      </c>
      <c r="C857" s="231" t="s">
        <v>65</v>
      </c>
      <c r="D857" s="232" t="s">
        <v>1497</v>
      </c>
      <c r="E857" s="232" t="s">
        <v>370</v>
      </c>
      <c r="F857" s="232" t="s">
        <v>1357</v>
      </c>
      <c r="G857" s="232" t="s">
        <v>222</v>
      </c>
    </row>
    <row r="858" spans="1:7" x14ac:dyDescent="0.25">
      <c r="A858" s="227">
        <f t="shared" si="13"/>
        <v>0</v>
      </c>
      <c r="B858" s="227" t="s">
        <v>1</v>
      </c>
      <c r="C858" s="231" t="s">
        <v>65</v>
      </c>
      <c r="D858" s="232" t="s">
        <v>1498</v>
      </c>
      <c r="E858" s="232" t="s">
        <v>538</v>
      </c>
      <c r="F858" s="232" t="s">
        <v>1499</v>
      </c>
      <c r="G858" s="232" t="s">
        <v>222</v>
      </c>
    </row>
    <row r="859" spans="1:7" x14ac:dyDescent="0.25">
      <c r="A859" s="227">
        <f t="shared" si="13"/>
        <v>0</v>
      </c>
      <c r="B859" s="227" t="s">
        <v>1</v>
      </c>
      <c r="C859" s="231" t="s">
        <v>65</v>
      </c>
      <c r="D859" s="232" t="s">
        <v>1500</v>
      </c>
      <c r="E859" s="232" t="s">
        <v>370</v>
      </c>
      <c r="F859" s="232" t="s">
        <v>1412</v>
      </c>
      <c r="G859" s="232" t="s">
        <v>336</v>
      </c>
    </row>
    <row r="860" spans="1:7" x14ac:dyDescent="0.25">
      <c r="A860" s="227">
        <f t="shared" si="13"/>
        <v>0</v>
      </c>
      <c r="B860" s="227" t="s">
        <v>1</v>
      </c>
      <c r="C860" s="231" t="s">
        <v>65</v>
      </c>
      <c r="D860" s="232" t="s">
        <v>1501</v>
      </c>
      <c r="E860" s="232" t="s">
        <v>346</v>
      </c>
      <c r="F860" s="232" t="s">
        <v>1502</v>
      </c>
      <c r="G860" s="232" t="s">
        <v>222</v>
      </c>
    </row>
    <row r="861" spans="1:7" x14ac:dyDescent="0.25">
      <c r="A861" s="227">
        <f t="shared" si="13"/>
        <v>0</v>
      </c>
      <c r="B861" s="227" t="s">
        <v>1</v>
      </c>
      <c r="C861" s="231" t="s">
        <v>65</v>
      </c>
      <c r="D861" s="232" t="s">
        <v>1503</v>
      </c>
      <c r="E861" s="232" t="s">
        <v>538</v>
      </c>
      <c r="F861" s="232" t="s">
        <v>1499</v>
      </c>
      <c r="G861" s="232" t="s">
        <v>222</v>
      </c>
    </row>
    <row r="862" spans="1:7" x14ac:dyDescent="0.25">
      <c r="A862" s="227">
        <f t="shared" si="13"/>
        <v>0</v>
      </c>
      <c r="B862" s="227" t="s">
        <v>1</v>
      </c>
      <c r="C862" s="231" t="s">
        <v>65</v>
      </c>
      <c r="D862" s="232" t="s">
        <v>1504</v>
      </c>
      <c r="E862" s="232"/>
      <c r="F862" s="232" t="s">
        <v>1336</v>
      </c>
      <c r="G862" s="232" t="s">
        <v>221</v>
      </c>
    </row>
    <row r="863" spans="1:7" x14ac:dyDescent="0.25">
      <c r="A863" s="227">
        <f t="shared" si="13"/>
        <v>0</v>
      </c>
      <c r="B863" s="227" t="s">
        <v>1</v>
      </c>
      <c r="C863" s="231" t="s">
        <v>65</v>
      </c>
      <c r="D863" s="232" t="s">
        <v>1505</v>
      </c>
      <c r="E863" s="232" t="s">
        <v>538</v>
      </c>
      <c r="F863" s="232" t="s">
        <v>1506</v>
      </c>
      <c r="G863" s="232" t="s">
        <v>222</v>
      </c>
    </row>
    <row r="864" spans="1:7" x14ac:dyDescent="0.25">
      <c r="A864" s="227">
        <f t="shared" si="13"/>
        <v>0</v>
      </c>
      <c r="B864" s="227" t="s">
        <v>1</v>
      </c>
      <c r="C864" s="231" t="s">
        <v>65</v>
      </c>
      <c r="D864" s="232" t="s">
        <v>1507</v>
      </c>
      <c r="E864" s="232"/>
      <c r="F864" s="232" t="s">
        <v>1508</v>
      </c>
      <c r="G864" s="232" t="s">
        <v>222</v>
      </c>
    </row>
    <row r="865" spans="1:7" x14ac:dyDescent="0.25">
      <c r="A865" s="227">
        <f t="shared" si="13"/>
        <v>0</v>
      </c>
      <c r="B865" s="227" t="s">
        <v>1</v>
      </c>
      <c r="C865" s="231" t="s">
        <v>65</v>
      </c>
      <c r="D865" s="232" t="s">
        <v>1509</v>
      </c>
      <c r="E865" s="232"/>
      <c r="F865" s="232" t="s">
        <v>1465</v>
      </c>
      <c r="G865" s="232" t="s">
        <v>222</v>
      </c>
    </row>
    <row r="866" spans="1:7" x14ac:dyDescent="0.25">
      <c r="A866" s="227">
        <f t="shared" si="13"/>
        <v>0</v>
      </c>
      <c r="B866" s="227" t="s">
        <v>1</v>
      </c>
      <c r="C866" s="231" t="s">
        <v>65</v>
      </c>
      <c r="D866" s="232" t="s">
        <v>1510</v>
      </c>
      <c r="E866" s="232" t="s">
        <v>1270</v>
      </c>
      <c r="F866" s="232" t="s">
        <v>1511</v>
      </c>
      <c r="G866" s="232" t="s">
        <v>222</v>
      </c>
    </row>
    <row r="867" spans="1:7" x14ac:dyDescent="0.25">
      <c r="A867" s="227">
        <f t="shared" si="13"/>
        <v>0</v>
      </c>
      <c r="B867" s="227" t="s">
        <v>1</v>
      </c>
      <c r="C867" s="231" t="s">
        <v>65</v>
      </c>
      <c r="D867" s="232" t="s">
        <v>1512</v>
      </c>
      <c r="E867" s="232" t="s">
        <v>449</v>
      </c>
      <c r="F867" s="232" t="s">
        <v>1513</v>
      </c>
      <c r="G867" s="232" t="s">
        <v>222</v>
      </c>
    </row>
    <row r="868" spans="1:7" x14ac:dyDescent="0.25">
      <c r="A868" s="227">
        <f t="shared" si="13"/>
        <v>0</v>
      </c>
      <c r="B868" s="227" t="s">
        <v>1</v>
      </c>
      <c r="C868" s="231" t="s">
        <v>65</v>
      </c>
      <c r="D868" s="232" t="s">
        <v>1514</v>
      </c>
      <c r="E868" s="232" t="s">
        <v>449</v>
      </c>
      <c r="F868" s="232" t="s">
        <v>1499</v>
      </c>
      <c r="G868" s="232" t="s">
        <v>222</v>
      </c>
    </row>
    <row r="869" spans="1:7" x14ac:dyDescent="0.25">
      <c r="A869" s="227">
        <f t="shared" si="13"/>
        <v>0</v>
      </c>
      <c r="B869" s="227" t="s">
        <v>1</v>
      </c>
      <c r="C869" s="231" t="s">
        <v>65</v>
      </c>
      <c r="D869" s="232" t="s">
        <v>1515</v>
      </c>
      <c r="E869" s="232"/>
      <c r="F869" s="232" t="s">
        <v>1516</v>
      </c>
      <c r="G869" s="232" t="s">
        <v>222</v>
      </c>
    </row>
    <row r="870" spans="1:7" x14ac:dyDescent="0.25">
      <c r="A870" s="227">
        <f t="shared" si="13"/>
        <v>0</v>
      </c>
      <c r="B870" s="227" t="s">
        <v>1</v>
      </c>
      <c r="C870" s="231" t="s">
        <v>65</v>
      </c>
      <c r="D870" s="232" t="s">
        <v>1517</v>
      </c>
      <c r="E870" s="232"/>
      <c r="F870" s="232" t="s">
        <v>1518</v>
      </c>
      <c r="G870" s="232" t="s">
        <v>222</v>
      </c>
    </row>
    <row r="871" spans="1:7" x14ac:dyDescent="0.25">
      <c r="A871" s="227">
        <f t="shared" si="13"/>
        <v>0</v>
      </c>
      <c r="B871" s="227" t="s">
        <v>1</v>
      </c>
      <c r="C871" s="231" t="s">
        <v>65</v>
      </c>
      <c r="D871" s="232" t="s">
        <v>1519</v>
      </c>
      <c r="E871" s="232"/>
      <c r="F871" s="232" t="s">
        <v>1518</v>
      </c>
      <c r="G871" s="232" t="s">
        <v>222</v>
      </c>
    </row>
    <row r="872" spans="1:7" x14ac:dyDescent="0.25">
      <c r="A872" s="227">
        <f t="shared" si="13"/>
        <v>0</v>
      </c>
      <c r="B872" s="227" t="s">
        <v>1</v>
      </c>
      <c r="C872" s="231" t="s">
        <v>65</v>
      </c>
      <c r="D872" s="232" t="s">
        <v>1520</v>
      </c>
      <c r="E872" s="232"/>
      <c r="F872" s="232" t="s">
        <v>1518</v>
      </c>
      <c r="G872" s="232" t="s">
        <v>222</v>
      </c>
    </row>
    <row r="873" spans="1:7" x14ac:dyDescent="0.25">
      <c r="A873" s="227">
        <f t="shared" si="13"/>
        <v>0</v>
      </c>
      <c r="B873" s="227" t="s">
        <v>1</v>
      </c>
      <c r="C873" s="231" t="s">
        <v>65</v>
      </c>
      <c r="D873" s="232" t="s">
        <v>1521</v>
      </c>
      <c r="E873" s="232"/>
      <c r="F873" s="232" t="s">
        <v>1518</v>
      </c>
      <c r="G873" s="232" t="s">
        <v>222</v>
      </c>
    </row>
    <row r="874" spans="1:7" x14ac:dyDescent="0.25">
      <c r="A874" s="227">
        <f t="shared" si="13"/>
        <v>0</v>
      </c>
      <c r="B874" s="227" t="s">
        <v>1</v>
      </c>
      <c r="C874" s="231" t="s">
        <v>65</v>
      </c>
      <c r="D874" s="232" t="s">
        <v>1522</v>
      </c>
      <c r="E874" s="232"/>
      <c r="F874" s="232" t="s">
        <v>1518</v>
      </c>
      <c r="G874" s="232" t="s">
        <v>222</v>
      </c>
    </row>
    <row r="875" spans="1:7" x14ac:dyDescent="0.25">
      <c r="A875" s="227">
        <f t="shared" si="13"/>
        <v>0</v>
      </c>
      <c r="B875" s="227" t="s">
        <v>1</v>
      </c>
      <c r="C875" s="231" t="s">
        <v>65</v>
      </c>
      <c r="D875" s="232" t="s">
        <v>1523</v>
      </c>
      <c r="E875" s="232"/>
      <c r="F875" s="232" t="s">
        <v>1518</v>
      </c>
      <c r="G875" s="232" t="s">
        <v>222</v>
      </c>
    </row>
    <row r="876" spans="1:7" x14ac:dyDescent="0.25">
      <c r="A876" s="227">
        <f t="shared" si="13"/>
        <v>0</v>
      </c>
      <c r="B876" s="227" t="s">
        <v>1</v>
      </c>
      <c r="C876" s="231" t="s">
        <v>65</v>
      </c>
      <c r="D876" s="232" t="s">
        <v>1524</v>
      </c>
      <c r="E876" s="232"/>
      <c r="F876" s="232" t="s">
        <v>1525</v>
      </c>
      <c r="G876" s="232" t="s">
        <v>221</v>
      </c>
    </row>
    <row r="877" spans="1:7" x14ac:dyDescent="0.25">
      <c r="A877" s="227">
        <f t="shared" si="13"/>
        <v>0</v>
      </c>
      <c r="B877" s="227" t="s">
        <v>1</v>
      </c>
      <c r="C877" s="231" t="s">
        <v>65</v>
      </c>
      <c r="D877" s="232" t="s">
        <v>1526</v>
      </c>
      <c r="E877" s="232"/>
      <c r="F877" s="232" t="s">
        <v>1525</v>
      </c>
      <c r="G877" s="232" t="s">
        <v>221</v>
      </c>
    </row>
    <row r="878" spans="1:7" x14ac:dyDescent="0.25">
      <c r="A878" s="227">
        <f t="shared" si="13"/>
        <v>0</v>
      </c>
      <c r="B878" s="227" t="s">
        <v>1</v>
      </c>
      <c r="C878" s="231" t="s">
        <v>65</v>
      </c>
      <c r="D878" s="232" t="s">
        <v>1527</v>
      </c>
      <c r="E878" s="232"/>
      <c r="F878" s="232" t="s">
        <v>1525</v>
      </c>
      <c r="G878" s="232" t="s">
        <v>221</v>
      </c>
    </row>
    <row r="879" spans="1:7" x14ac:dyDescent="0.25">
      <c r="A879" s="227">
        <f t="shared" si="13"/>
        <v>0</v>
      </c>
      <c r="B879" s="227" t="s">
        <v>1</v>
      </c>
      <c r="C879" s="231" t="s">
        <v>65</v>
      </c>
      <c r="D879" s="232" t="s">
        <v>1528</v>
      </c>
      <c r="E879" s="232"/>
      <c r="F879" s="232" t="s">
        <v>1529</v>
      </c>
      <c r="G879" s="232" t="s">
        <v>221</v>
      </c>
    </row>
    <row r="880" spans="1:7" x14ac:dyDescent="0.25">
      <c r="A880" s="227">
        <f t="shared" si="13"/>
        <v>0</v>
      </c>
      <c r="B880" s="227" t="s">
        <v>1</v>
      </c>
      <c r="C880" s="231" t="s">
        <v>65</v>
      </c>
      <c r="D880" s="232" t="s">
        <v>1530</v>
      </c>
      <c r="E880" s="232"/>
      <c r="F880" s="232" t="s">
        <v>1529</v>
      </c>
      <c r="G880" s="232" t="s">
        <v>221</v>
      </c>
    </row>
    <row r="881" spans="1:7" x14ac:dyDescent="0.25">
      <c r="A881" s="227">
        <f t="shared" si="13"/>
        <v>0</v>
      </c>
      <c r="B881" s="227" t="s">
        <v>1</v>
      </c>
      <c r="C881" s="231" t="s">
        <v>65</v>
      </c>
      <c r="D881" s="232" t="s">
        <v>1531</v>
      </c>
      <c r="E881" s="232"/>
      <c r="F881" s="232" t="s">
        <v>1532</v>
      </c>
      <c r="G881" s="232" t="s">
        <v>222</v>
      </c>
    </row>
    <row r="882" spans="1:7" x14ac:dyDescent="0.25">
      <c r="A882" s="227">
        <f t="shared" si="13"/>
        <v>0</v>
      </c>
      <c r="B882" s="227" t="s">
        <v>1</v>
      </c>
      <c r="C882" s="231" t="s">
        <v>65</v>
      </c>
      <c r="D882" s="232" t="s">
        <v>1533</v>
      </c>
      <c r="E882" s="232"/>
      <c r="F882" s="232" t="s">
        <v>1534</v>
      </c>
      <c r="G882" s="232" t="s">
        <v>221</v>
      </c>
    </row>
    <row r="883" spans="1:7" x14ac:dyDescent="0.25">
      <c r="A883" s="227">
        <f t="shared" si="13"/>
        <v>0</v>
      </c>
      <c r="B883" s="227" t="s">
        <v>1</v>
      </c>
      <c r="C883" s="231" t="s">
        <v>65</v>
      </c>
      <c r="D883" s="232" t="s">
        <v>1535</v>
      </c>
      <c r="E883" s="232"/>
      <c r="F883" s="232" t="s">
        <v>1518</v>
      </c>
      <c r="G883" s="232" t="s">
        <v>222</v>
      </c>
    </row>
    <row r="884" spans="1:7" x14ac:dyDescent="0.25">
      <c r="A884" s="227">
        <f t="shared" si="13"/>
        <v>0</v>
      </c>
      <c r="B884" s="227" t="s">
        <v>1</v>
      </c>
      <c r="C884" s="231" t="s">
        <v>65</v>
      </c>
      <c r="D884" s="232" t="s">
        <v>1536</v>
      </c>
      <c r="E884" s="232"/>
      <c r="F884" s="232" t="s">
        <v>1534</v>
      </c>
      <c r="G884" s="232" t="s">
        <v>221</v>
      </c>
    </row>
    <row r="885" spans="1:7" x14ac:dyDescent="0.25">
      <c r="A885" s="227">
        <f t="shared" si="13"/>
        <v>0</v>
      </c>
      <c r="B885" s="227" t="s">
        <v>1</v>
      </c>
      <c r="C885" s="231" t="s">
        <v>65</v>
      </c>
      <c r="D885" s="232" t="s">
        <v>1537</v>
      </c>
      <c r="E885" s="232"/>
      <c r="F885" s="232" t="s">
        <v>1518</v>
      </c>
      <c r="G885" s="232" t="s">
        <v>222</v>
      </c>
    </row>
    <row r="886" spans="1:7" x14ac:dyDescent="0.25">
      <c r="A886" s="227">
        <f t="shared" si="13"/>
        <v>0</v>
      </c>
      <c r="B886" s="227" t="s">
        <v>1</v>
      </c>
      <c r="C886" s="231" t="s">
        <v>65</v>
      </c>
      <c r="D886" s="232" t="s">
        <v>1538</v>
      </c>
      <c r="E886" s="232"/>
      <c r="F886" s="232" t="s">
        <v>1539</v>
      </c>
      <c r="G886" s="232" t="s">
        <v>221</v>
      </c>
    </row>
    <row r="887" spans="1:7" x14ac:dyDescent="0.25">
      <c r="A887" s="227">
        <f t="shared" si="13"/>
        <v>0</v>
      </c>
      <c r="B887" s="227" t="s">
        <v>1</v>
      </c>
      <c r="C887" s="228" t="s">
        <v>87</v>
      </c>
      <c r="D887" s="229" t="s">
        <v>1540</v>
      </c>
      <c r="E887" s="227"/>
      <c r="F887" s="228" t="s">
        <v>1208</v>
      </c>
      <c r="G887" s="227" t="s">
        <v>222</v>
      </c>
    </row>
    <row r="888" spans="1:7" x14ac:dyDescent="0.25">
      <c r="A888" s="227">
        <f t="shared" si="13"/>
        <v>0</v>
      </c>
      <c r="B888" s="227" t="s">
        <v>1</v>
      </c>
      <c r="C888" s="228" t="s">
        <v>87</v>
      </c>
      <c r="D888" s="229" t="s">
        <v>1541</v>
      </c>
      <c r="E888" s="227"/>
      <c r="F888" s="228" t="s">
        <v>1542</v>
      </c>
      <c r="G888" s="227" t="s">
        <v>222</v>
      </c>
    </row>
    <row r="889" spans="1:7" x14ac:dyDescent="0.25">
      <c r="A889" s="227">
        <f t="shared" si="13"/>
        <v>0</v>
      </c>
      <c r="B889" s="227" t="s">
        <v>1</v>
      </c>
      <c r="C889" s="228" t="s">
        <v>87</v>
      </c>
      <c r="D889" s="229" t="s">
        <v>1543</v>
      </c>
      <c r="E889" s="227"/>
      <c r="F889" s="228" t="s">
        <v>1544</v>
      </c>
      <c r="G889" s="227" t="s">
        <v>222</v>
      </c>
    </row>
    <row r="890" spans="1:7" x14ac:dyDescent="0.25">
      <c r="A890" s="227">
        <f t="shared" si="13"/>
        <v>0</v>
      </c>
      <c r="B890" s="227" t="s">
        <v>1</v>
      </c>
      <c r="C890" s="228" t="s">
        <v>87</v>
      </c>
      <c r="D890" s="229" t="s">
        <v>1545</v>
      </c>
      <c r="E890" s="227"/>
      <c r="F890" s="228" t="s">
        <v>1546</v>
      </c>
      <c r="G890" s="227" t="s">
        <v>221</v>
      </c>
    </row>
    <row r="891" spans="1:7" x14ac:dyDescent="0.25">
      <c r="A891" s="227">
        <f t="shared" si="13"/>
        <v>0</v>
      </c>
      <c r="B891" s="227" t="s">
        <v>1</v>
      </c>
      <c r="C891" s="228" t="s">
        <v>87</v>
      </c>
      <c r="D891" s="229" t="s">
        <v>1547</v>
      </c>
      <c r="E891" s="227"/>
      <c r="F891" s="233">
        <v>13.172372685185186</v>
      </c>
      <c r="G891" s="227" t="s">
        <v>221</v>
      </c>
    </row>
    <row r="892" spans="1:7" x14ac:dyDescent="0.25">
      <c r="A892" s="227">
        <f t="shared" si="13"/>
        <v>0</v>
      </c>
      <c r="B892" s="227" t="s">
        <v>1</v>
      </c>
      <c r="C892" s="228" t="s">
        <v>66</v>
      </c>
      <c r="D892" s="229" t="s">
        <v>1548</v>
      </c>
      <c r="E892" s="227"/>
      <c r="F892" s="228" t="s">
        <v>1549</v>
      </c>
      <c r="G892" s="227" t="s">
        <v>222</v>
      </c>
    </row>
    <row r="893" spans="1:7" x14ac:dyDescent="0.25">
      <c r="A893" s="227">
        <f t="shared" si="13"/>
        <v>0</v>
      </c>
      <c r="B893" s="227" t="s">
        <v>1</v>
      </c>
      <c r="C893" s="228" t="s">
        <v>66</v>
      </c>
      <c r="D893" s="229" t="s">
        <v>1550</v>
      </c>
      <c r="E893" s="227" t="s">
        <v>360</v>
      </c>
      <c r="F893" s="228" t="s">
        <v>1551</v>
      </c>
      <c r="G893" s="227" t="s">
        <v>222</v>
      </c>
    </row>
    <row r="894" spans="1:7" x14ac:dyDescent="0.25">
      <c r="A894" s="227">
        <f t="shared" si="13"/>
        <v>0</v>
      </c>
      <c r="B894" s="227" t="s">
        <v>1</v>
      </c>
      <c r="C894" s="228" t="s">
        <v>66</v>
      </c>
      <c r="D894" s="229" t="s">
        <v>1552</v>
      </c>
      <c r="E894" s="227" t="s">
        <v>360</v>
      </c>
      <c r="F894" s="228" t="s">
        <v>1553</v>
      </c>
      <c r="G894" s="227" t="s">
        <v>222</v>
      </c>
    </row>
    <row r="895" spans="1:7" x14ac:dyDescent="0.25">
      <c r="A895" s="227">
        <f t="shared" si="13"/>
        <v>0</v>
      </c>
      <c r="B895" s="227" t="s">
        <v>1</v>
      </c>
      <c r="C895" s="228" t="s">
        <v>66</v>
      </c>
      <c r="D895" s="229" t="s">
        <v>1554</v>
      </c>
      <c r="E895" s="227" t="s">
        <v>360</v>
      </c>
      <c r="F895" s="228" t="s">
        <v>1553</v>
      </c>
      <c r="G895" s="227" t="s">
        <v>222</v>
      </c>
    </row>
    <row r="896" spans="1:7" x14ac:dyDescent="0.25">
      <c r="A896" s="227">
        <f t="shared" si="13"/>
        <v>0</v>
      </c>
      <c r="B896" s="227" t="s">
        <v>1</v>
      </c>
      <c r="C896" s="228" t="s">
        <v>66</v>
      </c>
      <c r="D896" s="229" t="s">
        <v>1555</v>
      </c>
      <c r="E896" s="227" t="s">
        <v>1556</v>
      </c>
      <c r="F896" s="228" t="s">
        <v>1557</v>
      </c>
      <c r="G896" s="227" t="s">
        <v>222</v>
      </c>
    </row>
    <row r="897" spans="1:7" x14ac:dyDescent="0.25">
      <c r="A897" s="227">
        <f t="shared" si="13"/>
        <v>0</v>
      </c>
      <c r="B897" s="227" t="s">
        <v>1</v>
      </c>
      <c r="C897" s="228" t="s">
        <v>66</v>
      </c>
      <c r="D897" s="229" t="s">
        <v>1558</v>
      </c>
      <c r="E897" s="227" t="s">
        <v>360</v>
      </c>
      <c r="F897" s="228" t="s">
        <v>1559</v>
      </c>
      <c r="G897" s="227" t="s">
        <v>222</v>
      </c>
    </row>
    <row r="898" spans="1:7" x14ac:dyDescent="0.25">
      <c r="A898" s="227">
        <f t="shared" ref="A898:A961" si="14">IF(J898="SI",IF(C898&lt;&gt;C897,1,A897+1),IF(C898&lt;&gt;C897,0,A897))</f>
        <v>0</v>
      </c>
      <c r="B898" s="227" t="s">
        <v>1</v>
      </c>
      <c r="C898" s="228" t="s">
        <v>66</v>
      </c>
      <c r="D898" s="229" t="s">
        <v>1560</v>
      </c>
      <c r="E898" s="227"/>
      <c r="F898" s="234">
        <v>18460</v>
      </c>
      <c r="G898" s="227" t="s">
        <v>222</v>
      </c>
    </row>
    <row r="899" spans="1:7" x14ac:dyDescent="0.25">
      <c r="A899" s="227">
        <f t="shared" si="14"/>
        <v>0</v>
      </c>
      <c r="B899" s="227" t="s">
        <v>1</v>
      </c>
      <c r="C899" s="228" t="s">
        <v>66</v>
      </c>
      <c r="D899" s="229" t="s">
        <v>1561</v>
      </c>
      <c r="E899" s="227" t="s">
        <v>360</v>
      </c>
      <c r="F899" s="228" t="s">
        <v>1372</v>
      </c>
      <c r="G899" s="227" t="s">
        <v>222</v>
      </c>
    </row>
    <row r="900" spans="1:7" x14ac:dyDescent="0.25">
      <c r="A900" s="227">
        <f t="shared" si="14"/>
        <v>0</v>
      </c>
      <c r="B900" s="227" t="s">
        <v>1</v>
      </c>
      <c r="C900" s="228" t="s">
        <v>66</v>
      </c>
      <c r="D900" s="229" t="s">
        <v>1562</v>
      </c>
      <c r="E900" s="227" t="s">
        <v>360</v>
      </c>
      <c r="F900" s="228" t="s">
        <v>1563</v>
      </c>
      <c r="G900" s="227" t="s">
        <v>222</v>
      </c>
    </row>
    <row r="901" spans="1:7" x14ac:dyDescent="0.25">
      <c r="A901" s="227">
        <f t="shared" si="14"/>
        <v>0</v>
      </c>
      <c r="B901" s="227" t="s">
        <v>1</v>
      </c>
      <c r="C901" s="228" t="s">
        <v>66</v>
      </c>
      <c r="D901" s="229" t="s">
        <v>1564</v>
      </c>
      <c r="E901" s="227" t="s">
        <v>781</v>
      </c>
      <c r="F901" s="228" t="s">
        <v>1565</v>
      </c>
      <c r="G901" s="227" t="s">
        <v>222</v>
      </c>
    </row>
    <row r="902" spans="1:7" x14ac:dyDescent="0.25">
      <c r="A902" s="227">
        <f t="shared" si="14"/>
        <v>0</v>
      </c>
      <c r="B902" s="227" t="s">
        <v>1</v>
      </c>
      <c r="C902" s="228" t="s">
        <v>66</v>
      </c>
      <c r="D902" s="229" t="s">
        <v>1566</v>
      </c>
      <c r="E902" s="227" t="s">
        <v>360</v>
      </c>
      <c r="F902" s="228" t="s">
        <v>1567</v>
      </c>
      <c r="G902" s="227" t="s">
        <v>222</v>
      </c>
    </row>
    <row r="903" spans="1:7" x14ac:dyDescent="0.25">
      <c r="A903" s="227">
        <f t="shared" si="14"/>
        <v>0</v>
      </c>
      <c r="B903" s="227" t="s">
        <v>1</v>
      </c>
      <c r="C903" s="228" t="s">
        <v>66</v>
      </c>
      <c r="D903" s="229" t="s">
        <v>1568</v>
      </c>
      <c r="E903" s="227" t="s">
        <v>360</v>
      </c>
      <c r="F903" s="228" t="s">
        <v>1569</v>
      </c>
      <c r="G903" s="227" t="s">
        <v>222</v>
      </c>
    </row>
    <row r="904" spans="1:7" x14ac:dyDescent="0.25">
      <c r="A904" s="227">
        <f t="shared" si="14"/>
        <v>0</v>
      </c>
      <c r="B904" s="227" t="s">
        <v>1</v>
      </c>
      <c r="C904" s="228" t="s">
        <v>66</v>
      </c>
      <c r="D904" s="229" t="s">
        <v>1570</v>
      </c>
      <c r="E904" s="227"/>
      <c r="F904" s="228" t="s">
        <v>1571</v>
      </c>
      <c r="G904" s="227" t="s">
        <v>222</v>
      </c>
    </row>
    <row r="905" spans="1:7" x14ac:dyDescent="0.25">
      <c r="A905" s="227">
        <f t="shared" si="14"/>
        <v>0</v>
      </c>
      <c r="B905" s="227" t="s">
        <v>1</v>
      </c>
      <c r="C905" s="228" t="s">
        <v>66</v>
      </c>
      <c r="D905" s="229" t="s">
        <v>1572</v>
      </c>
      <c r="E905" s="227" t="s">
        <v>346</v>
      </c>
      <c r="F905" s="228" t="s">
        <v>946</v>
      </c>
      <c r="G905" s="227" t="s">
        <v>222</v>
      </c>
    </row>
    <row r="906" spans="1:7" x14ac:dyDescent="0.25">
      <c r="A906" s="227">
        <f t="shared" si="14"/>
        <v>0</v>
      </c>
      <c r="B906" s="227" t="s">
        <v>1</v>
      </c>
      <c r="C906" s="228" t="s">
        <v>66</v>
      </c>
      <c r="D906" s="229" t="s">
        <v>1573</v>
      </c>
      <c r="E906" s="227" t="s">
        <v>346</v>
      </c>
      <c r="F906" s="228" t="s">
        <v>1574</v>
      </c>
      <c r="G906" s="227" t="s">
        <v>222</v>
      </c>
    </row>
    <row r="907" spans="1:7" x14ac:dyDescent="0.25">
      <c r="A907" s="227">
        <f t="shared" si="14"/>
        <v>0</v>
      </c>
      <c r="B907" s="227" t="s">
        <v>1</v>
      </c>
      <c r="C907" s="228" t="s">
        <v>66</v>
      </c>
      <c r="D907" s="229" t="s">
        <v>1575</v>
      </c>
      <c r="E907" s="227" t="s">
        <v>346</v>
      </c>
      <c r="F907" s="228" t="s">
        <v>1576</v>
      </c>
      <c r="G907" s="227" t="s">
        <v>222</v>
      </c>
    </row>
    <row r="908" spans="1:7" x14ac:dyDescent="0.25">
      <c r="A908" s="227">
        <f t="shared" si="14"/>
        <v>0</v>
      </c>
      <c r="B908" s="227" t="s">
        <v>1</v>
      </c>
      <c r="C908" s="228" t="s">
        <v>66</v>
      </c>
      <c r="D908" s="229" t="s">
        <v>1577</v>
      </c>
      <c r="E908" s="227" t="s">
        <v>346</v>
      </c>
      <c r="F908" s="228" t="s">
        <v>1576</v>
      </c>
      <c r="G908" s="227" t="s">
        <v>222</v>
      </c>
    </row>
    <row r="909" spans="1:7" x14ac:dyDescent="0.25">
      <c r="A909" s="227">
        <f t="shared" si="14"/>
        <v>0</v>
      </c>
      <c r="B909" s="227" t="s">
        <v>1</v>
      </c>
      <c r="C909" s="228" t="s">
        <v>66</v>
      </c>
      <c r="D909" s="229" t="s">
        <v>1578</v>
      </c>
      <c r="E909" s="227" t="s">
        <v>346</v>
      </c>
      <c r="F909" s="228" t="s">
        <v>1440</v>
      </c>
      <c r="G909" s="227" t="s">
        <v>336</v>
      </c>
    </row>
    <row r="910" spans="1:7" x14ac:dyDescent="0.25">
      <c r="A910" s="227">
        <f t="shared" si="14"/>
        <v>0</v>
      </c>
      <c r="B910" s="227" t="s">
        <v>1</v>
      </c>
      <c r="C910" s="228" t="s">
        <v>66</v>
      </c>
      <c r="D910" s="229" t="s">
        <v>1579</v>
      </c>
      <c r="E910" s="227" t="s">
        <v>346</v>
      </c>
      <c r="F910" s="228" t="s">
        <v>1580</v>
      </c>
      <c r="G910" s="227" t="s">
        <v>222</v>
      </c>
    </row>
    <row r="911" spans="1:7" x14ac:dyDescent="0.25">
      <c r="A911" s="227">
        <f t="shared" si="14"/>
        <v>0</v>
      </c>
      <c r="B911" s="227" t="s">
        <v>1</v>
      </c>
      <c r="C911" s="228" t="s">
        <v>66</v>
      </c>
      <c r="D911" s="229" t="s">
        <v>1581</v>
      </c>
      <c r="E911" s="227" t="s">
        <v>538</v>
      </c>
      <c r="F911" s="228" t="s">
        <v>1582</v>
      </c>
      <c r="G911" s="227" t="s">
        <v>222</v>
      </c>
    </row>
    <row r="912" spans="1:7" x14ac:dyDescent="0.25">
      <c r="A912" s="227">
        <f t="shared" si="14"/>
        <v>0</v>
      </c>
      <c r="B912" s="227" t="s">
        <v>1</v>
      </c>
      <c r="C912" s="228" t="s">
        <v>88</v>
      </c>
      <c r="D912" s="229" t="s">
        <v>1583</v>
      </c>
      <c r="E912" s="227" t="s">
        <v>449</v>
      </c>
      <c r="F912" s="228" t="s">
        <v>1268</v>
      </c>
      <c r="G912" s="227" t="s">
        <v>222</v>
      </c>
    </row>
    <row r="913" spans="1:7" x14ac:dyDescent="0.25">
      <c r="A913" s="227">
        <f t="shared" si="14"/>
        <v>0</v>
      </c>
      <c r="B913" s="227" t="s">
        <v>1</v>
      </c>
      <c r="C913" s="228" t="s">
        <v>88</v>
      </c>
      <c r="D913" s="229" t="s">
        <v>1584</v>
      </c>
      <c r="E913" s="227" t="s">
        <v>449</v>
      </c>
      <c r="F913" s="228" t="s">
        <v>1585</v>
      </c>
      <c r="G913" s="227" t="s">
        <v>222</v>
      </c>
    </row>
    <row r="914" spans="1:7" x14ac:dyDescent="0.25">
      <c r="A914" s="227">
        <f t="shared" si="14"/>
        <v>0</v>
      </c>
      <c r="B914" s="227" t="s">
        <v>1</v>
      </c>
      <c r="C914" s="228" t="s">
        <v>88</v>
      </c>
      <c r="D914" s="229" t="s">
        <v>1586</v>
      </c>
      <c r="E914" s="227" t="s">
        <v>449</v>
      </c>
      <c r="F914" s="228" t="s">
        <v>1268</v>
      </c>
      <c r="G914" s="227" t="s">
        <v>222</v>
      </c>
    </row>
    <row r="915" spans="1:7" x14ac:dyDescent="0.25">
      <c r="A915" s="227">
        <f t="shared" si="14"/>
        <v>0</v>
      </c>
      <c r="B915" s="227" t="s">
        <v>1</v>
      </c>
      <c r="C915" s="228" t="s">
        <v>88</v>
      </c>
      <c r="D915" s="229" t="s">
        <v>1587</v>
      </c>
      <c r="E915" s="227" t="s">
        <v>449</v>
      </c>
      <c r="F915" s="228" t="s">
        <v>1268</v>
      </c>
      <c r="G915" s="227" t="s">
        <v>222</v>
      </c>
    </row>
    <row r="916" spans="1:7" x14ac:dyDescent="0.25">
      <c r="A916" s="227">
        <f t="shared" si="14"/>
        <v>0</v>
      </c>
      <c r="B916" s="227" t="s">
        <v>1</v>
      </c>
      <c r="C916" s="228" t="s">
        <v>88</v>
      </c>
      <c r="D916" s="229" t="s">
        <v>1588</v>
      </c>
      <c r="E916" s="227" t="s">
        <v>449</v>
      </c>
      <c r="F916" s="228" t="s">
        <v>1585</v>
      </c>
      <c r="G916" s="227" t="s">
        <v>222</v>
      </c>
    </row>
    <row r="917" spans="1:7" x14ac:dyDescent="0.25">
      <c r="A917" s="227">
        <f t="shared" si="14"/>
        <v>0</v>
      </c>
      <c r="B917" s="227" t="s">
        <v>1</v>
      </c>
      <c r="C917" s="228" t="s">
        <v>88</v>
      </c>
      <c r="D917" s="229" t="s">
        <v>1589</v>
      </c>
      <c r="E917" s="227" t="s">
        <v>449</v>
      </c>
      <c r="F917" s="228" t="s">
        <v>1590</v>
      </c>
      <c r="G917" s="227" t="s">
        <v>222</v>
      </c>
    </row>
    <row r="918" spans="1:7" x14ac:dyDescent="0.25">
      <c r="A918" s="227">
        <f t="shared" si="14"/>
        <v>0</v>
      </c>
      <c r="B918" s="227" t="s">
        <v>1</v>
      </c>
      <c r="C918" s="228" t="s">
        <v>88</v>
      </c>
      <c r="D918" s="229" t="s">
        <v>1591</v>
      </c>
      <c r="E918" s="227" t="s">
        <v>449</v>
      </c>
      <c r="F918" s="228" t="s">
        <v>1592</v>
      </c>
      <c r="G918" s="227" t="s">
        <v>222</v>
      </c>
    </row>
    <row r="919" spans="1:7" x14ac:dyDescent="0.25">
      <c r="A919" s="227">
        <f t="shared" si="14"/>
        <v>0</v>
      </c>
      <c r="B919" s="227" t="s">
        <v>1</v>
      </c>
      <c r="C919" s="228" t="s">
        <v>88</v>
      </c>
      <c r="D919" s="229" t="s">
        <v>1593</v>
      </c>
      <c r="E919" s="227" t="s">
        <v>449</v>
      </c>
      <c r="F919" s="228" t="s">
        <v>1592</v>
      </c>
      <c r="G919" s="227" t="s">
        <v>222</v>
      </c>
    </row>
    <row r="920" spans="1:7" x14ac:dyDescent="0.25">
      <c r="A920" s="227">
        <f t="shared" si="14"/>
        <v>0</v>
      </c>
      <c r="B920" s="227" t="s">
        <v>1</v>
      </c>
      <c r="C920" s="228" t="s">
        <v>88</v>
      </c>
      <c r="D920" s="229" t="s">
        <v>1594</v>
      </c>
      <c r="E920" s="227" t="s">
        <v>449</v>
      </c>
      <c r="F920" s="228" t="s">
        <v>1595</v>
      </c>
      <c r="G920" s="227" t="s">
        <v>222</v>
      </c>
    </row>
    <row r="921" spans="1:7" x14ac:dyDescent="0.25">
      <c r="A921" s="227">
        <f t="shared" si="14"/>
        <v>0</v>
      </c>
      <c r="B921" s="227" t="s">
        <v>1</v>
      </c>
      <c r="C921" s="228" t="s">
        <v>88</v>
      </c>
      <c r="D921" s="229" t="s">
        <v>1596</v>
      </c>
      <c r="E921" s="227" t="s">
        <v>449</v>
      </c>
      <c r="F921" s="228" t="s">
        <v>1597</v>
      </c>
      <c r="G921" s="227" t="s">
        <v>222</v>
      </c>
    </row>
    <row r="922" spans="1:7" x14ac:dyDescent="0.25">
      <c r="A922" s="227">
        <f t="shared" si="14"/>
        <v>0</v>
      </c>
      <c r="B922" s="227" t="s">
        <v>1</v>
      </c>
      <c r="C922" s="228" t="s">
        <v>88</v>
      </c>
      <c r="D922" s="229" t="s">
        <v>1598</v>
      </c>
      <c r="E922" s="227" t="s">
        <v>449</v>
      </c>
      <c r="F922" s="228" t="s">
        <v>1597</v>
      </c>
      <c r="G922" s="227" t="s">
        <v>222</v>
      </c>
    </row>
    <row r="923" spans="1:7" x14ac:dyDescent="0.25">
      <c r="A923" s="227">
        <f t="shared" si="14"/>
        <v>0</v>
      </c>
      <c r="B923" s="227" t="s">
        <v>1</v>
      </c>
      <c r="C923" s="228" t="s">
        <v>89</v>
      </c>
      <c r="D923" s="229" t="s">
        <v>1599</v>
      </c>
      <c r="E923" s="227" t="s">
        <v>799</v>
      </c>
      <c r="F923" s="228" t="s">
        <v>1600</v>
      </c>
      <c r="G923" s="227" t="s">
        <v>222</v>
      </c>
    </row>
    <row r="924" spans="1:7" x14ac:dyDescent="0.25">
      <c r="A924" s="227">
        <f t="shared" si="14"/>
        <v>0</v>
      </c>
      <c r="B924" s="227" t="s">
        <v>1</v>
      </c>
      <c r="C924" s="228" t="s">
        <v>89</v>
      </c>
      <c r="D924" s="229" t="s">
        <v>1601</v>
      </c>
      <c r="E924" s="227" t="s">
        <v>799</v>
      </c>
      <c r="F924" s="228" t="s">
        <v>1600</v>
      </c>
      <c r="G924" s="227" t="s">
        <v>222</v>
      </c>
    </row>
    <row r="925" spans="1:7" x14ac:dyDescent="0.25">
      <c r="A925" s="227">
        <f t="shared" si="14"/>
        <v>0</v>
      </c>
      <c r="B925" s="227" t="s">
        <v>1</v>
      </c>
      <c r="C925" s="228" t="s">
        <v>89</v>
      </c>
      <c r="D925" s="229" t="s">
        <v>1602</v>
      </c>
      <c r="E925" s="227" t="s">
        <v>799</v>
      </c>
      <c r="F925" s="228" t="s">
        <v>1600</v>
      </c>
      <c r="G925" s="227" t="s">
        <v>222</v>
      </c>
    </row>
    <row r="926" spans="1:7" x14ac:dyDescent="0.25">
      <c r="A926" s="227">
        <f t="shared" si="14"/>
        <v>0</v>
      </c>
      <c r="B926" s="227" t="s">
        <v>1</v>
      </c>
      <c r="C926" s="228" t="s">
        <v>89</v>
      </c>
      <c r="D926" s="229" t="s">
        <v>1603</v>
      </c>
      <c r="E926" s="227" t="s">
        <v>799</v>
      </c>
      <c r="F926" s="228" t="s">
        <v>1604</v>
      </c>
      <c r="G926" s="227" t="s">
        <v>222</v>
      </c>
    </row>
    <row r="927" spans="1:7" x14ac:dyDescent="0.25">
      <c r="A927" s="227">
        <f t="shared" si="14"/>
        <v>0</v>
      </c>
      <c r="B927" s="227" t="s">
        <v>1</v>
      </c>
      <c r="C927" s="228" t="s">
        <v>89</v>
      </c>
      <c r="D927" s="229" t="s">
        <v>1605</v>
      </c>
      <c r="E927" s="227" t="s">
        <v>799</v>
      </c>
      <c r="F927" s="228" t="s">
        <v>1604</v>
      </c>
      <c r="G927" s="227" t="s">
        <v>222</v>
      </c>
    </row>
    <row r="928" spans="1:7" x14ac:dyDescent="0.25">
      <c r="A928" s="227">
        <f t="shared" si="14"/>
        <v>0</v>
      </c>
      <c r="B928" s="227" t="s">
        <v>1</v>
      </c>
      <c r="C928" s="228" t="s">
        <v>89</v>
      </c>
      <c r="D928" s="229" t="s">
        <v>1606</v>
      </c>
      <c r="E928" s="227" t="s">
        <v>799</v>
      </c>
      <c r="F928" s="228" t="s">
        <v>1600</v>
      </c>
      <c r="G928" s="227" t="s">
        <v>222</v>
      </c>
    </row>
    <row r="929" spans="1:7" x14ac:dyDescent="0.25">
      <c r="A929" s="227">
        <f t="shared" si="14"/>
        <v>0</v>
      </c>
      <c r="B929" s="227" t="s">
        <v>1</v>
      </c>
      <c r="C929" s="228" t="s">
        <v>89</v>
      </c>
      <c r="D929" s="229" t="s">
        <v>1607</v>
      </c>
      <c r="E929" s="227" t="s">
        <v>346</v>
      </c>
      <c r="F929" s="228" t="s">
        <v>1608</v>
      </c>
      <c r="G929" s="227" t="s">
        <v>222</v>
      </c>
    </row>
    <row r="930" spans="1:7" x14ac:dyDescent="0.25">
      <c r="A930" s="227">
        <f t="shared" si="14"/>
        <v>0</v>
      </c>
      <c r="B930" s="227" t="s">
        <v>1</v>
      </c>
      <c r="C930" s="228" t="s">
        <v>89</v>
      </c>
      <c r="D930" s="229" t="s">
        <v>1609</v>
      </c>
      <c r="E930" s="227" t="s">
        <v>370</v>
      </c>
      <c r="F930" s="228" t="s">
        <v>1610</v>
      </c>
      <c r="G930" s="227" t="s">
        <v>222</v>
      </c>
    </row>
    <row r="931" spans="1:7" x14ac:dyDescent="0.25">
      <c r="A931" s="227">
        <f t="shared" si="14"/>
        <v>0</v>
      </c>
      <c r="B931" s="227" t="s">
        <v>1</v>
      </c>
      <c r="C931" s="228" t="s">
        <v>89</v>
      </c>
      <c r="D931" s="229" t="s">
        <v>1611</v>
      </c>
      <c r="E931" s="227" t="s">
        <v>370</v>
      </c>
      <c r="F931" s="228" t="s">
        <v>1610</v>
      </c>
      <c r="G931" s="227" t="s">
        <v>222</v>
      </c>
    </row>
    <row r="932" spans="1:7" x14ac:dyDescent="0.25">
      <c r="A932" s="227">
        <f t="shared" si="14"/>
        <v>0</v>
      </c>
      <c r="B932" s="227" t="s">
        <v>1</v>
      </c>
      <c r="C932" s="228" t="s">
        <v>89</v>
      </c>
      <c r="D932" s="229" t="s">
        <v>1612</v>
      </c>
      <c r="E932" s="227" t="s">
        <v>370</v>
      </c>
      <c r="F932" s="228" t="s">
        <v>1613</v>
      </c>
      <c r="G932" s="227" t="s">
        <v>222</v>
      </c>
    </row>
    <row r="933" spans="1:7" x14ac:dyDescent="0.25">
      <c r="A933" s="227">
        <f t="shared" si="14"/>
        <v>0</v>
      </c>
      <c r="B933" s="227" t="s">
        <v>1</v>
      </c>
      <c r="C933" s="228" t="s">
        <v>89</v>
      </c>
      <c r="D933" s="229" t="s">
        <v>1614</v>
      </c>
      <c r="E933" s="227" t="s">
        <v>370</v>
      </c>
      <c r="F933" s="228" t="s">
        <v>1613</v>
      </c>
      <c r="G933" s="227" t="s">
        <v>222</v>
      </c>
    </row>
    <row r="934" spans="1:7" x14ac:dyDescent="0.25">
      <c r="A934" s="227">
        <f t="shared" si="14"/>
        <v>0</v>
      </c>
      <c r="B934" s="227" t="s">
        <v>1</v>
      </c>
      <c r="C934" s="228" t="s">
        <v>89</v>
      </c>
      <c r="D934" s="229" t="s">
        <v>1615</v>
      </c>
      <c r="E934" s="227" t="s">
        <v>370</v>
      </c>
      <c r="F934" s="228" t="s">
        <v>1613</v>
      </c>
      <c r="G934" s="227" t="s">
        <v>222</v>
      </c>
    </row>
    <row r="935" spans="1:7" x14ac:dyDescent="0.25">
      <c r="A935" s="227">
        <f t="shared" si="14"/>
        <v>0</v>
      </c>
      <c r="B935" s="227" t="s">
        <v>1</v>
      </c>
      <c r="C935" s="228" t="s">
        <v>89</v>
      </c>
      <c r="D935" s="229" t="s">
        <v>1616</v>
      </c>
      <c r="E935" s="227" t="s">
        <v>370</v>
      </c>
      <c r="F935" s="228" t="s">
        <v>1613</v>
      </c>
      <c r="G935" s="227" t="s">
        <v>222</v>
      </c>
    </row>
    <row r="936" spans="1:7" x14ac:dyDescent="0.25">
      <c r="A936" s="227">
        <f t="shared" si="14"/>
        <v>0</v>
      </c>
      <c r="B936" s="227" t="s">
        <v>1</v>
      </c>
      <c r="C936" s="228" t="s">
        <v>89</v>
      </c>
      <c r="D936" s="229" t="s">
        <v>1617</v>
      </c>
      <c r="E936" s="227" t="s">
        <v>370</v>
      </c>
      <c r="F936" s="228" t="s">
        <v>1613</v>
      </c>
      <c r="G936" s="227" t="s">
        <v>222</v>
      </c>
    </row>
    <row r="937" spans="1:7" x14ac:dyDescent="0.25">
      <c r="A937" s="227">
        <f t="shared" si="14"/>
        <v>0</v>
      </c>
      <c r="B937" s="227" t="s">
        <v>1</v>
      </c>
      <c r="C937" s="228" t="s">
        <v>89</v>
      </c>
      <c r="D937" s="229" t="s">
        <v>1618</v>
      </c>
      <c r="E937" s="227" t="s">
        <v>1464</v>
      </c>
      <c r="F937" s="228" t="s">
        <v>1619</v>
      </c>
      <c r="G937" s="227" t="s">
        <v>222</v>
      </c>
    </row>
    <row r="938" spans="1:7" x14ac:dyDescent="0.25">
      <c r="A938" s="227">
        <f t="shared" si="14"/>
        <v>0</v>
      </c>
      <c r="B938" s="227" t="s">
        <v>1</v>
      </c>
      <c r="C938" s="228" t="s">
        <v>89</v>
      </c>
      <c r="D938" s="229" t="s">
        <v>1620</v>
      </c>
      <c r="E938" s="227" t="s">
        <v>370</v>
      </c>
      <c r="F938" s="228" t="s">
        <v>1613</v>
      </c>
      <c r="G938" s="227" t="s">
        <v>222</v>
      </c>
    </row>
    <row r="939" spans="1:7" x14ac:dyDescent="0.25">
      <c r="A939" s="227">
        <f t="shared" si="14"/>
        <v>0</v>
      </c>
      <c r="B939" s="227" t="s">
        <v>1</v>
      </c>
      <c r="C939" s="228" t="s">
        <v>89</v>
      </c>
      <c r="D939" s="229" t="s">
        <v>1621</v>
      </c>
      <c r="E939" s="227" t="s">
        <v>370</v>
      </c>
      <c r="F939" s="228" t="s">
        <v>1613</v>
      </c>
      <c r="G939" s="227" t="s">
        <v>222</v>
      </c>
    </row>
    <row r="940" spans="1:7" x14ac:dyDescent="0.25">
      <c r="A940" s="227">
        <f t="shared" si="14"/>
        <v>0</v>
      </c>
      <c r="B940" s="227" t="s">
        <v>1</v>
      </c>
      <c r="C940" s="228" t="s">
        <v>89</v>
      </c>
      <c r="D940" s="229" t="s">
        <v>1622</v>
      </c>
      <c r="E940" s="227" t="s">
        <v>370</v>
      </c>
      <c r="F940" s="228" t="s">
        <v>1613</v>
      </c>
      <c r="G940" s="227" t="s">
        <v>222</v>
      </c>
    </row>
    <row r="941" spans="1:7" x14ac:dyDescent="0.25">
      <c r="A941" s="227">
        <f t="shared" si="14"/>
        <v>0</v>
      </c>
      <c r="B941" s="227" t="s">
        <v>1</v>
      </c>
      <c r="C941" s="228" t="s">
        <v>89</v>
      </c>
      <c r="D941" s="229" t="s">
        <v>1623</v>
      </c>
      <c r="E941" s="227" t="s">
        <v>370</v>
      </c>
      <c r="F941" s="228" t="s">
        <v>1440</v>
      </c>
      <c r="G941" s="227" t="s">
        <v>222</v>
      </c>
    </row>
    <row r="942" spans="1:7" x14ac:dyDescent="0.25">
      <c r="A942" s="227">
        <f t="shared" si="14"/>
        <v>0</v>
      </c>
      <c r="B942" s="227" t="s">
        <v>1</v>
      </c>
      <c r="C942" s="228" t="s">
        <v>89</v>
      </c>
      <c r="D942" s="229" t="s">
        <v>1624</v>
      </c>
      <c r="E942" s="227" t="s">
        <v>370</v>
      </c>
      <c r="F942" s="228" t="s">
        <v>1440</v>
      </c>
      <c r="G942" s="227" t="s">
        <v>222</v>
      </c>
    </row>
    <row r="943" spans="1:7" x14ac:dyDescent="0.25">
      <c r="A943" s="227">
        <f t="shared" si="14"/>
        <v>0</v>
      </c>
      <c r="B943" s="227" t="s">
        <v>1</v>
      </c>
      <c r="C943" s="228" t="s">
        <v>89</v>
      </c>
      <c r="D943" s="229" t="s">
        <v>1625</v>
      </c>
      <c r="E943" s="227" t="s">
        <v>346</v>
      </c>
      <c r="F943" s="228" t="s">
        <v>1626</v>
      </c>
      <c r="G943" s="227" t="s">
        <v>222</v>
      </c>
    </row>
    <row r="944" spans="1:7" x14ac:dyDescent="0.25">
      <c r="A944" s="227">
        <f t="shared" si="14"/>
        <v>0</v>
      </c>
      <c r="B944" s="227" t="s">
        <v>1</v>
      </c>
      <c r="C944" s="228" t="s">
        <v>89</v>
      </c>
      <c r="D944" s="229" t="s">
        <v>1627</v>
      </c>
      <c r="E944" s="227"/>
      <c r="F944" s="228" t="s">
        <v>1619</v>
      </c>
      <c r="G944" s="227" t="s">
        <v>222</v>
      </c>
    </row>
    <row r="945" spans="1:7" x14ac:dyDescent="0.25">
      <c r="A945" s="227">
        <f t="shared" si="14"/>
        <v>0</v>
      </c>
      <c r="B945" s="227" t="s">
        <v>1</v>
      </c>
      <c r="C945" s="228" t="s">
        <v>89</v>
      </c>
      <c r="D945" s="229" t="s">
        <v>1628</v>
      </c>
      <c r="E945" s="227" t="s">
        <v>1464</v>
      </c>
      <c r="F945" s="228" t="s">
        <v>1619</v>
      </c>
      <c r="G945" s="227" t="s">
        <v>222</v>
      </c>
    </row>
    <row r="946" spans="1:7" x14ac:dyDescent="0.25">
      <c r="A946" s="227">
        <f t="shared" si="14"/>
        <v>0</v>
      </c>
      <c r="B946" s="227" t="s">
        <v>1</v>
      </c>
      <c r="C946" s="228" t="s">
        <v>89</v>
      </c>
      <c r="D946" s="229" t="s">
        <v>1629</v>
      </c>
      <c r="E946" s="227" t="s">
        <v>1464</v>
      </c>
      <c r="F946" s="228" t="s">
        <v>1619</v>
      </c>
      <c r="G946" s="227" t="s">
        <v>222</v>
      </c>
    </row>
    <row r="947" spans="1:7" x14ac:dyDescent="0.25">
      <c r="A947" s="227">
        <f t="shared" si="14"/>
        <v>0</v>
      </c>
      <c r="B947" s="227" t="s">
        <v>1</v>
      </c>
      <c r="C947" s="228" t="s">
        <v>89</v>
      </c>
      <c r="D947" s="229" t="s">
        <v>1630</v>
      </c>
      <c r="E947" s="227" t="s">
        <v>1464</v>
      </c>
      <c r="F947" s="228" t="s">
        <v>1440</v>
      </c>
      <c r="G947" s="227" t="s">
        <v>222</v>
      </c>
    </row>
    <row r="948" spans="1:7" x14ac:dyDescent="0.25">
      <c r="A948" s="227">
        <f t="shared" si="14"/>
        <v>0</v>
      </c>
      <c r="B948" s="227" t="s">
        <v>1</v>
      </c>
      <c r="C948" s="228" t="s">
        <v>89</v>
      </c>
      <c r="D948" s="229" t="s">
        <v>1631</v>
      </c>
      <c r="E948" s="227" t="s">
        <v>1464</v>
      </c>
      <c r="F948" s="228" t="s">
        <v>1619</v>
      </c>
      <c r="G948" s="227" t="s">
        <v>222</v>
      </c>
    </row>
    <row r="949" spans="1:7" x14ac:dyDescent="0.25">
      <c r="A949" s="227">
        <f t="shared" si="14"/>
        <v>0</v>
      </c>
      <c r="B949" s="227" t="s">
        <v>1</v>
      </c>
      <c r="C949" s="228" t="s">
        <v>89</v>
      </c>
      <c r="D949" s="229" t="s">
        <v>1632</v>
      </c>
      <c r="E949" s="227" t="s">
        <v>1633</v>
      </c>
      <c r="F949" s="228" t="s">
        <v>1634</v>
      </c>
      <c r="G949" s="227" t="s">
        <v>222</v>
      </c>
    </row>
    <row r="950" spans="1:7" x14ac:dyDescent="0.25">
      <c r="A950" s="227">
        <f t="shared" si="14"/>
        <v>0</v>
      </c>
      <c r="B950" s="227" t="s">
        <v>0</v>
      </c>
      <c r="C950" s="228" t="s">
        <v>90</v>
      </c>
      <c r="D950" s="229" t="s">
        <v>1635</v>
      </c>
      <c r="E950" s="227"/>
      <c r="F950" s="228" t="s">
        <v>1636</v>
      </c>
      <c r="G950" s="227" t="s">
        <v>222</v>
      </c>
    </row>
    <row r="951" spans="1:7" x14ac:dyDescent="0.25">
      <c r="A951" s="227">
        <f t="shared" si="14"/>
        <v>0</v>
      </c>
      <c r="B951" s="227" t="s">
        <v>0</v>
      </c>
      <c r="C951" s="228" t="s">
        <v>90</v>
      </c>
      <c r="D951" s="229" t="s">
        <v>1637</v>
      </c>
      <c r="E951" s="227"/>
      <c r="F951" s="228" t="s">
        <v>1638</v>
      </c>
      <c r="G951" s="227" t="s">
        <v>336</v>
      </c>
    </row>
    <row r="952" spans="1:7" x14ac:dyDescent="0.25">
      <c r="A952" s="227">
        <f t="shared" si="14"/>
        <v>0</v>
      </c>
      <c r="B952" s="227" t="s">
        <v>0</v>
      </c>
      <c r="C952" s="228" t="s">
        <v>90</v>
      </c>
      <c r="D952" s="229" t="s">
        <v>1639</v>
      </c>
      <c r="E952" s="227"/>
      <c r="F952" s="228" t="s">
        <v>1640</v>
      </c>
      <c r="G952" s="227" t="s">
        <v>222</v>
      </c>
    </row>
    <row r="953" spans="1:7" x14ac:dyDescent="0.25">
      <c r="A953" s="227">
        <f t="shared" si="14"/>
        <v>0</v>
      </c>
      <c r="B953" s="227" t="s">
        <v>0</v>
      </c>
      <c r="C953" s="228" t="s">
        <v>90</v>
      </c>
      <c r="D953" s="229" t="s">
        <v>1641</v>
      </c>
      <c r="E953" s="227"/>
      <c r="F953" s="228" t="s">
        <v>1642</v>
      </c>
      <c r="G953" s="227" t="s">
        <v>336</v>
      </c>
    </row>
    <row r="954" spans="1:7" x14ac:dyDescent="0.25">
      <c r="A954" s="227">
        <f t="shared" si="14"/>
        <v>0</v>
      </c>
      <c r="B954" s="227" t="s">
        <v>0</v>
      </c>
      <c r="C954" s="228" t="s">
        <v>90</v>
      </c>
      <c r="D954" s="229" t="s">
        <v>1643</v>
      </c>
      <c r="E954" s="227"/>
      <c r="F954" s="228" t="s">
        <v>1644</v>
      </c>
      <c r="G954" s="227" t="s">
        <v>336</v>
      </c>
    </row>
    <row r="955" spans="1:7" x14ac:dyDescent="0.25">
      <c r="A955" s="227">
        <f t="shared" si="14"/>
        <v>0</v>
      </c>
      <c r="B955" s="227" t="s">
        <v>0</v>
      </c>
      <c r="C955" s="228" t="s">
        <v>90</v>
      </c>
      <c r="D955" s="229" t="s">
        <v>1645</v>
      </c>
      <c r="E955" s="227"/>
      <c r="F955" s="228" t="s">
        <v>1644</v>
      </c>
      <c r="G955" s="227" t="s">
        <v>336</v>
      </c>
    </row>
    <row r="956" spans="1:7" x14ac:dyDescent="0.25">
      <c r="A956" s="227">
        <f t="shared" si="14"/>
        <v>0</v>
      </c>
      <c r="B956" s="227" t="s">
        <v>0</v>
      </c>
      <c r="C956" s="228" t="s">
        <v>90</v>
      </c>
      <c r="D956" s="229" t="s">
        <v>1646</v>
      </c>
      <c r="E956" s="227"/>
      <c r="F956" s="228" t="s">
        <v>1644</v>
      </c>
      <c r="G956" s="227" t="s">
        <v>336</v>
      </c>
    </row>
    <row r="957" spans="1:7" x14ac:dyDescent="0.25">
      <c r="A957" s="227">
        <f t="shared" si="14"/>
        <v>0</v>
      </c>
      <c r="B957" s="227" t="s">
        <v>0</v>
      </c>
      <c r="C957" s="228" t="s">
        <v>90</v>
      </c>
      <c r="D957" s="229" t="s">
        <v>1647</v>
      </c>
      <c r="E957" s="227"/>
      <c r="F957" s="228" t="s">
        <v>1648</v>
      </c>
      <c r="G957" s="227" t="s">
        <v>336</v>
      </c>
    </row>
    <row r="958" spans="1:7" x14ac:dyDescent="0.25">
      <c r="A958" s="227">
        <f t="shared" si="14"/>
        <v>0</v>
      </c>
      <c r="B958" s="227" t="s">
        <v>0</v>
      </c>
      <c r="C958" s="228" t="s">
        <v>90</v>
      </c>
      <c r="D958" s="229" t="s">
        <v>1649</v>
      </c>
      <c r="E958" s="227"/>
      <c r="F958" s="228" t="s">
        <v>1640</v>
      </c>
      <c r="G958" s="227" t="s">
        <v>222</v>
      </c>
    </row>
    <row r="959" spans="1:7" x14ac:dyDescent="0.25">
      <c r="A959" s="227">
        <f t="shared" si="14"/>
        <v>0</v>
      </c>
      <c r="B959" s="227" t="s">
        <v>0</v>
      </c>
      <c r="C959" s="228" t="s">
        <v>90</v>
      </c>
      <c r="D959" s="229" t="s">
        <v>1650</v>
      </c>
      <c r="E959" s="227"/>
      <c r="F959" s="228" t="s">
        <v>1642</v>
      </c>
      <c r="G959" s="227" t="s">
        <v>336</v>
      </c>
    </row>
    <row r="960" spans="1:7" x14ac:dyDescent="0.25">
      <c r="A960" s="227">
        <f t="shared" si="14"/>
        <v>0</v>
      </c>
      <c r="B960" s="227" t="s">
        <v>0</v>
      </c>
      <c r="C960" s="228" t="s">
        <v>90</v>
      </c>
      <c r="D960" s="229" t="s">
        <v>1651</v>
      </c>
      <c r="E960" s="227"/>
      <c r="F960" s="228" t="s">
        <v>1642</v>
      </c>
      <c r="G960" s="227" t="s">
        <v>336</v>
      </c>
    </row>
    <row r="961" spans="1:7" x14ac:dyDescent="0.25">
      <c r="A961" s="227">
        <f t="shared" si="14"/>
        <v>0</v>
      </c>
      <c r="B961" s="227" t="s">
        <v>0</v>
      </c>
      <c r="C961" s="228" t="s">
        <v>90</v>
      </c>
      <c r="D961" s="229" t="s">
        <v>1652</v>
      </c>
      <c r="E961" s="227"/>
      <c r="F961" s="228" t="s">
        <v>1642</v>
      </c>
      <c r="G961" s="227" t="s">
        <v>336</v>
      </c>
    </row>
    <row r="962" spans="1:7" x14ac:dyDescent="0.25">
      <c r="A962" s="227">
        <f t="shared" ref="A962:A1025" si="15">IF(J962="SI",IF(C962&lt;&gt;C961,1,A961+1),IF(C962&lt;&gt;C961,0,A961))</f>
        <v>0</v>
      </c>
      <c r="B962" s="227" t="s">
        <v>0</v>
      </c>
      <c r="C962" s="228" t="s">
        <v>90</v>
      </c>
      <c r="D962" s="229" t="s">
        <v>1653</v>
      </c>
      <c r="E962" s="227"/>
      <c r="F962" s="228" t="s">
        <v>1654</v>
      </c>
      <c r="G962" s="227" t="s">
        <v>222</v>
      </c>
    </row>
    <row r="963" spans="1:7" x14ac:dyDescent="0.25">
      <c r="A963" s="227">
        <f t="shared" si="15"/>
        <v>0</v>
      </c>
      <c r="B963" s="227" t="s">
        <v>0</v>
      </c>
      <c r="C963" s="228" t="s">
        <v>90</v>
      </c>
      <c r="D963" s="229" t="s">
        <v>1655</v>
      </c>
      <c r="E963" s="227"/>
      <c r="F963" s="228" t="s">
        <v>1656</v>
      </c>
      <c r="G963" s="227" t="s">
        <v>222</v>
      </c>
    </row>
    <row r="964" spans="1:7" x14ac:dyDescent="0.25">
      <c r="A964" s="227">
        <f t="shared" si="15"/>
        <v>0</v>
      </c>
      <c r="B964" s="227" t="s">
        <v>0</v>
      </c>
      <c r="C964" s="228" t="s">
        <v>90</v>
      </c>
      <c r="D964" s="229" t="s">
        <v>1657</v>
      </c>
      <c r="E964" s="227"/>
      <c r="F964" s="228" t="s">
        <v>1658</v>
      </c>
      <c r="G964" s="227" t="s">
        <v>221</v>
      </c>
    </row>
    <row r="965" spans="1:7" x14ac:dyDescent="0.25">
      <c r="A965" s="227">
        <f t="shared" si="15"/>
        <v>0</v>
      </c>
      <c r="B965" s="227" t="s">
        <v>0</v>
      </c>
      <c r="C965" s="228" t="s">
        <v>90</v>
      </c>
      <c r="D965" s="229" t="s">
        <v>1659</v>
      </c>
      <c r="E965" s="227"/>
      <c r="F965" s="228" t="s">
        <v>1660</v>
      </c>
      <c r="G965" s="227" t="s">
        <v>222</v>
      </c>
    </row>
    <row r="966" spans="1:7" x14ac:dyDescent="0.25">
      <c r="A966" s="227">
        <f t="shared" si="15"/>
        <v>0</v>
      </c>
      <c r="B966" s="227" t="s">
        <v>0</v>
      </c>
      <c r="C966" s="228" t="s">
        <v>90</v>
      </c>
      <c r="D966" s="229" t="s">
        <v>1661</v>
      </c>
      <c r="E966" s="227"/>
      <c r="F966" s="228" t="s">
        <v>1642</v>
      </c>
      <c r="G966" s="227" t="s">
        <v>222</v>
      </c>
    </row>
    <row r="967" spans="1:7" x14ac:dyDescent="0.25">
      <c r="A967" s="227">
        <f t="shared" si="15"/>
        <v>0</v>
      </c>
      <c r="B967" s="227" t="s">
        <v>0</v>
      </c>
      <c r="C967" s="228" t="s">
        <v>90</v>
      </c>
      <c r="D967" s="229" t="s">
        <v>1662</v>
      </c>
      <c r="E967" s="227" t="s">
        <v>1663</v>
      </c>
      <c r="F967" s="228" t="s">
        <v>1664</v>
      </c>
      <c r="G967" s="227" t="s">
        <v>222</v>
      </c>
    </row>
    <row r="968" spans="1:7" x14ac:dyDescent="0.25">
      <c r="A968" s="227">
        <f t="shared" si="15"/>
        <v>0</v>
      </c>
      <c r="B968" s="227" t="s">
        <v>0</v>
      </c>
      <c r="C968" s="228" t="s">
        <v>90</v>
      </c>
      <c r="D968" s="229" t="s">
        <v>1665</v>
      </c>
      <c r="E968" s="227"/>
      <c r="F968" s="228" t="s">
        <v>1654</v>
      </c>
      <c r="G968" s="227" t="s">
        <v>222</v>
      </c>
    </row>
    <row r="969" spans="1:7" x14ac:dyDescent="0.25">
      <c r="A969" s="227">
        <f t="shared" si="15"/>
        <v>0</v>
      </c>
      <c r="B969" s="227" t="s">
        <v>0</v>
      </c>
      <c r="C969" s="228" t="s">
        <v>90</v>
      </c>
      <c r="D969" s="229" t="s">
        <v>1666</v>
      </c>
      <c r="E969" s="227"/>
      <c r="F969" s="228" t="s">
        <v>1667</v>
      </c>
      <c r="G969" s="227" t="s">
        <v>222</v>
      </c>
    </row>
    <row r="970" spans="1:7" x14ac:dyDescent="0.25">
      <c r="A970" s="227">
        <f t="shared" si="15"/>
        <v>0</v>
      </c>
      <c r="B970" s="227" t="s">
        <v>0</v>
      </c>
      <c r="C970" s="228" t="s">
        <v>90</v>
      </c>
      <c r="D970" s="229" t="s">
        <v>1668</v>
      </c>
      <c r="E970" s="227"/>
      <c r="F970" s="228" t="s">
        <v>1669</v>
      </c>
      <c r="G970" s="227" t="s">
        <v>222</v>
      </c>
    </row>
    <row r="971" spans="1:7" x14ac:dyDescent="0.25">
      <c r="A971" s="227">
        <f t="shared" si="15"/>
        <v>0</v>
      </c>
      <c r="B971" s="227" t="s">
        <v>0</v>
      </c>
      <c r="C971" s="228" t="s">
        <v>90</v>
      </c>
      <c r="D971" s="229" t="s">
        <v>1670</v>
      </c>
      <c r="E971" s="227" t="s">
        <v>1663</v>
      </c>
      <c r="F971" s="228" t="s">
        <v>1671</v>
      </c>
      <c r="G971" s="227" t="s">
        <v>222</v>
      </c>
    </row>
    <row r="972" spans="1:7" x14ac:dyDescent="0.25">
      <c r="A972" s="227">
        <f t="shared" si="15"/>
        <v>0</v>
      </c>
      <c r="B972" s="227" t="s">
        <v>0</v>
      </c>
      <c r="C972" s="228" t="s">
        <v>90</v>
      </c>
      <c r="D972" s="229" t="s">
        <v>1672</v>
      </c>
      <c r="E972" s="227" t="s">
        <v>1663</v>
      </c>
      <c r="F972" s="228" t="s">
        <v>1673</v>
      </c>
      <c r="G972" s="227" t="s">
        <v>222</v>
      </c>
    </row>
    <row r="973" spans="1:7" x14ac:dyDescent="0.25">
      <c r="A973" s="227">
        <f t="shared" si="15"/>
        <v>0</v>
      </c>
      <c r="B973" s="227" t="s">
        <v>0</v>
      </c>
      <c r="C973" s="228" t="s">
        <v>90</v>
      </c>
      <c r="D973" s="229" t="s">
        <v>1674</v>
      </c>
      <c r="E973" s="227"/>
      <c r="F973" s="228" t="s">
        <v>1658</v>
      </c>
      <c r="G973" s="227" t="s">
        <v>221</v>
      </c>
    </row>
    <row r="974" spans="1:7" x14ac:dyDescent="0.25">
      <c r="A974" s="227">
        <f t="shared" si="15"/>
        <v>0</v>
      </c>
      <c r="B974" s="227" t="s">
        <v>0</v>
      </c>
      <c r="C974" s="228" t="s">
        <v>90</v>
      </c>
      <c r="D974" s="229" t="s">
        <v>1675</v>
      </c>
      <c r="E974" s="227" t="s">
        <v>1270</v>
      </c>
      <c r="F974" s="228" t="s">
        <v>1676</v>
      </c>
      <c r="G974" s="227" t="s">
        <v>222</v>
      </c>
    </row>
    <row r="975" spans="1:7" x14ac:dyDescent="0.25">
      <c r="A975" s="227">
        <f t="shared" si="15"/>
        <v>0</v>
      </c>
      <c r="B975" s="227" t="s">
        <v>0</v>
      </c>
      <c r="C975" s="228" t="s">
        <v>90</v>
      </c>
      <c r="D975" s="229" t="s">
        <v>1677</v>
      </c>
      <c r="E975" s="227"/>
      <c r="F975" s="228" t="s">
        <v>1678</v>
      </c>
      <c r="G975" s="227" t="s">
        <v>221</v>
      </c>
    </row>
    <row r="976" spans="1:7" x14ac:dyDescent="0.25">
      <c r="A976" s="227">
        <f t="shared" si="15"/>
        <v>0</v>
      </c>
      <c r="B976" s="227" t="s">
        <v>0</v>
      </c>
      <c r="C976" s="228" t="s">
        <v>90</v>
      </c>
      <c r="D976" s="229" t="s">
        <v>1679</v>
      </c>
      <c r="E976" s="227"/>
      <c r="F976" s="228" t="s">
        <v>1678</v>
      </c>
      <c r="G976" s="227" t="s">
        <v>221</v>
      </c>
    </row>
    <row r="977" spans="1:7" x14ac:dyDescent="0.25">
      <c r="A977" s="227">
        <f t="shared" si="15"/>
        <v>0</v>
      </c>
      <c r="B977" s="227" t="s">
        <v>0</v>
      </c>
      <c r="C977" s="228" t="s">
        <v>90</v>
      </c>
      <c r="D977" s="229" t="s">
        <v>1680</v>
      </c>
      <c r="E977" s="227"/>
      <c r="F977" s="228" t="s">
        <v>1681</v>
      </c>
      <c r="G977" s="227" t="s">
        <v>222</v>
      </c>
    </row>
    <row r="978" spans="1:7" x14ac:dyDescent="0.25">
      <c r="A978" s="227">
        <f t="shared" si="15"/>
        <v>0</v>
      </c>
      <c r="B978" s="227" t="s">
        <v>0</v>
      </c>
      <c r="C978" s="228" t="s">
        <v>90</v>
      </c>
      <c r="D978" s="229" t="s">
        <v>1682</v>
      </c>
      <c r="E978" s="227"/>
      <c r="F978" s="228" t="s">
        <v>1681</v>
      </c>
      <c r="G978" s="227" t="s">
        <v>222</v>
      </c>
    </row>
    <row r="979" spans="1:7" x14ac:dyDescent="0.25">
      <c r="A979" s="227">
        <f t="shared" si="15"/>
        <v>0</v>
      </c>
      <c r="B979" s="227" t="s">
        <v>0</v>
      </c>
      <c r="C979" s="228" t="s">
        <v>90</v>
      </c>
      <c r="D979" s="229" t="s">
        <v>1683</v>
      </c>
      <c r="E979" s="227"/>
      <c r="F979" s="228" t="s">
        <v>1681</v>
      </c>
      <c r="G979" s="227" t="s">
        <v>222</v>
      </c>
    </row>
    <row r="980" spans="1:7" x14ac:dyDescent="0.25">
      <c r="A980" s="227">
        <f t="shared" si="15"/>
        <v>0</v>
      </c>
      <c r="B980" s="227" t="s">
        <v>0</v>
      </c>
      <c r="C980" s="228" t="s">
        <v>90</v>
      </c>
      <c r="D980" s="229" t="s">
        <v>1684</v>
      </c>
      <c r="E980" s="227"/>
      <c r="F980" s="228" t="s">
        <v>1681</v>
      </c>
      <c r="G980" s="227" t="s">
        <v>222</v>
      </c>
    </row>
    <row r="981" spans="1:7" x14ac:dyDescent="0.25">
      <c r="A981" s="227">
        <f t="shared" si="15"/>
        <v>0</v>
      </c>
      <c r="B981" s="227" t="s">
        <v>0</v>
      </c>
      <c r="C981" s="228" t="s">
        <v>90</v>
      </c>
      <c r="D981" s="229" t="s">
        <v>1685</v>
      </c>
      <c r="E981" s="227"/>
      <c r="F981" s="228" t="s">
        <v>1686</v>
      </c>
      <c r="G981" s="227" t="s">
        <v>222</v>
      </c>
    </row>
    <row r="982" spans="1:7" x14ac:dyDescent="0.25">
      <c r="A982" s="227">
        <f t="shared" si="15"/>
        <v>0</v>
      </c>
      <c r="B982" s="227" t="s">
        <v>0</v>
      </c>
      <c r="C982" s="228" t="s">
        <v>90</v>
      </c>
      <c r="D982" s="229" t="s">
        <v>1687</v>
      </c>
      <c r="E982" s="227"/>
      <c r="F982" s="228" t="s">
        <v>1686</v>
      </c>
      <c r="G982" s="227" t="s">
        <v>222</v>
      </c>
    </row>
    <row r="983" spans="1:7" x14ac:dyDescent="0.25">
      <c r="A983" s="227">
        <f t="shared" si="15"/>
        <v>0</v>
      </c>
      <c r="B983" s="227" t="s">
        <v>0</v>
      </c>
      <c r="C983" s="228" t="s">
        <v>90</v>
      </c>
      <c r="D983" s="229" t="s">
        <v>1688</v>
      </c>
      <c r="E983" s="227" t="s">
        <v>1270</v>
      </c>
      <c r="F983" s="228" t="s">
        <v>1689</v>
      </c>
      <c r="G983" s="227" t="s">
        <v>222</v>
      </c>
    </row>
    <row r="984" spans="1:7" x14ac:dyDescent="0.25">
      <c r="A984" s="227">
        <f t="shared" si="15"/>
        <v>0</v>
      </c>
      <c r="B984" s="227" t="s">
        <v>0</v>
      </c>
      <c r="C984" s="228" t="s">
        <v>90</v>
      </c>
      <c r="D984" s="229" t="s">
        <v>1690</v>
      </c>
      <c r="E984" s="227"/>
      <c r="F984" s="228" t="s">
        <v>1678</v>
      </c>
      <c r="G984" s="227" t="s">
        <v>221</v>
      </c>
    </row>
    <row r="985" spans="1:7" x14ac:dyDescent="0.25">
      <c r="A985" s="227">
        <f t="shared" si="15"/>
        <v>0</v>
      </c>
      <c r="B985" s="227" t="s">
        <v>0</v>
      </c>
      <c r="C985" s="228" t="s">
        <v>90</v>
      </c>
      <c r="D985" s="229" t="s">
        <v>1691</v>
      </c>
      <c r="E985" s="227"/>
      <c r="F985" s="228" t="s">
        <v>1681</v>
      </c>
      <c r="G985" s="227" t="s">
        <v>222</v>
      </c>
    </row>
    <row r="986" spans="1:7" x14ac:dyDescent="0.25">
      <c r="A986" s="227">
        <f t="shared" si="15"/>
        <v>0</v>
      </c>
      <c r="B986" s="227" t="s">
        <v>0</v>
      </c>
      <c r="C986" s="228" t="s">
        <v>90</v>
      </c>
      <c r="D986" s="229" t="s">
        <v>1692</v>
      </c>
      <c r="E986" s="227"/>
      <c r="F986" s="228" t="s">
        <v>1681</v>
      </c>
      <c r="G986" s="227" t="s">
        <v>222</v>
      </c>
    </row>
    <row r="987" spans="1:7" x14ac:dyDescent="0.25">
      <c r="A987" s="227">
        <f t="shared" si="15"/>
        <v>0</v>
      </c>
      <c r="B987" s="227" t="s">
        <v>0</v>
      </c>
      <c r="C987" s="228" t="s">
        <v>90</v>
      </c>
      <c r="D987" s="229" t="s">
        <v>1693</v>
      </c>
      <c r="E987" s="227"/>
      <c r="F987" s="228" t="s">
        <v>1681</v>
      </c>
      <c r="G987" s="227" t="s">
        <v>222</v>
      </c>
    </row>
    <row r="988" spans="1:7" x14ac:dyDescent="0.25">
      <c r="A988" s="227">
        <f t="shared" si="15"/>
        <v>0</v>
      </c>
      <c r="B988" s="227" t="s">
        <v>0</v>
      </c>
      <c r="C988" s="228" t="s">
        <v>90</v>
      </c>
      <c r="D988" s="229" t="s">
        <v>1694</v>
      </c>
      <c r="E988" s="227"/>
      <c r="F988" s="228" t="s">
        <v>1681</v>
      </c>
      <c r="G988" s="227" t="s">
        <v>222</v>
      </c>
    </row>
    <row r="989" spans="1:7" x14ac:dyDescent="0.25">
      <c r="A989" s="227">
        <f t="shared" si="15"/>
        <v>0</v>
      </c>
      <c r="B989" s="227" t="s">
        <v>0</v>
      </c>
      <c r="C989" s="228" t="s">
        <v>90</v>
      </c>
      <c r="D989" s="229" t="s">
        <v>1695</v>
      </c>
      <c r="E989" s="227"/>
      <c r="F989" s="228" t="s">
        <v>1681</v>
      </c>
      <c r="G989" s="227" t="s">
        <v>222</v>
      </c>
    </row>
    <row r="990" spans="1:7" x14ac:dyDescent="0.25">
      <c r="A990" s="227">
        <f t="shared" si="15"/>
        <v>0</v>
      </c>
      <c r="B990" s="227" t="s">
        <v>0</v>
      </c>
      <c r="C990" s="228" t="s">
        <v>90</v>
      </c>
      <c r="D990" s="229" t="s">
        <v>1696</v>
      </c>
      <c r="E990" s="227"/>
      <c r="F990" s="228" t="s">
        <v>1697</v>
      </c>
      <c r="G990" s="227" t="s">
        <v>222</v>
      </c>
    </row>
    <row r="991" spans="1:7" x14ac:dyDescent="0.25">
      <c r="A991" s="227">
        <f t="shared" si="15"/>
        <v>0</v>
      </c>
      <c r="B991" s="227" t="s">
        <v>0</v>
      </c>
      <c r="C991" s="228" t="s">
        <v>90</v>
      </c>
      <c r="D991" s="229" t="s">
        <v>1698</v>
      </c>
      <c r="E991" s="227"/>
      <c r="F991" s="228" t="s">
        <v>1681</v>
      </c>
      <c r="G991" s="227" t="s">
        <v>222</v>
      </c>
    </row>
    <row r="992" spans="1:7" x14ac:dyDescent="0.25">
      <c r="A992" s="227">
        <f t="shared" si="15"/>
        <v>0</v>
      </c>
      <c r="B992" s="227" t="s">
        <v>0</v>
      </c>
      <c r="C992" s="228" t="s">
        <v>90</v>
      </c>
      <c r="D992" s="229" t="s">
        <v>1699</v>
      </c>
      <c r="E992" s="227"/>
      <c r="F992" s="228" t="s">
        <v>1697</v>
      </c>
      <c r="G992" s="227" t="s">
        <v>222</v>
      </c>
    </row>
    <row r="993" spans="1:7" x14ac:dyDescent="0.25">
      <c r="A993" s="227">
        <f t="shared" si="15"/>
        <v>0</v>
      </c>
      <c r="B993" s="227" t="s">
        <v>0</v>
      </c>
      <c r="C993" s="228" t="s">
        <v>90</v>
      </c>
      <c r="D993" s="229" t="s">
        <v>1700</v>
      </c>
      <c r="E993" s="227"/>
      <c r="F993" s="228" t="s">
        <v>1686</v>
      </c>
      <c r="G993" s="227" t="s">
        <v>221</v>
      </c>
    </row>
    <row r="994" spans="1:7" x14ac:dyDescent="0.25">
      <c r="A994" s="227">
        <f t="shared" si="15"/>
        <v>0</v>
      </c>
      <c r="B994" s="227" t="s">
        <v>0</v>
      </c>
      <c r="C994" s="228" t="s">
        <v>90</v>
      </c>
      <c r="D994" s="229" t="s">
        <v>1701</v>
      </c>
      <c r="E994" s="227"/>
      <c r="F994" s="228" t="s">
        <v>1686</v>
      </c>
      <c r="G994" s="227" t="s">
        <v>221</v>
      </c>
    </row>
    <row r="995" spans="1:7" x14ac:dyDescent="0.25">
      <c r="A995" s="227">
        <f t="shared" si="15"/>
        <v>0</v>
      </c>
      <c r="B995" s="227" t="s">
        <v>0</v>
      </c>
      <c r="C995" s="228" t="s">
        <v>90</v>
      </c>
      <c r="D995" s="229" t="s">
        <v>1702</v>
      </c>
      <c r="E995" s="227"/>
      <c r="F995" s="228" t="s">
        <v>1686</v>
      </c>
      <c r="G995" s="227" t="s">
        <v>221</v>
      </c>
    </row>
    <row r="996" spans="1:7" x14ac:dyDescent="0.25">
      <c r="A996" s="227">
        <f t="shared" si="15"/>
        <v>0</v>
      </c>
      <c r="B996" s="227" t="s">
        <v>0</v>
      </c>
      <c r="C996" s="228" t="s">
        <v>90</v>
      </c>
      <c r="D996" s="229" t="s">
        <v>1703</v>
      </c>
      <c r="E996" s="227"/>
      <c r="F996" s="228" t="s">
        <v>1704</v>
      </c>
      <c r="G996" s="227" t="s">
        <v>221</v>
      </c>
    </row>
    <row r="997" spans="1:7" x14ac:dyDescent="0.25">
      <c r="A997" s="227">
        <f t="shared" si="15"/>
        <v>0</v>
      </c>
      <c r="B997" s="227" t="s">
        <v>0</v>
      </c>
      <c r="C997" s="228" t="s">
        <v>90</v>
      </c>
      <c r="D997" s="229" t="s">
        <v>1705</v>
      </c>
      <c r="E997" s="227"/>
      <c r="F997" s="228" t="s">
        <v>1704</v>
      </c>
      <c r="G997" s="227" t="s">
        <v>221</v>
      </c>
    </row>
    <row r="998" spans="1:7" x14ac:dyDescent="0.25">
      <c r="A998" s="227">
        <f t="shared" si="15"/>
        <v>0</v>
      </c>
      <c r="B998" s="227" t="s">
        <v>0</v>
      </c>
      <c r="C998" s="228" t="s">
        <v>90</v>
      </c>
      <c r="D998" s="229" t="s">
        <v>1706</v>
      </c>
      <c r="E998" s="227"/>
      <c r="F998" s="228" t="s">
        <v>1707</v>
      </c>
      <c r="G998" s="227" t="s">
        <v>222</v>
      </c>
    </row>
    <row r="999" spans="1:7" x14ac:dyDescent="0.25">
      <c r="A999" s="227">
        <f t="shared" si="15"/>
        <v>0</v>
      </c>
      <c r="B999" s="227" t="s">
        <v>0</v>
      </c>
      <c r="C999" s="228" t="s">
        <v>90</v>
      </c>
      <c r="D999" s="229" t="s">
        <v>1708</v>
      </c>
      <c r="E999" s="227"/>
      <c r="F999" s="228" t="s">
        <v>1707</v>
      </c>
      <c r="G999" s="227" t="s">
        <v>222</v>
      </c>
    </row>
    <row r="1000" spans="1:7" x14ac:dyDescent="0.25">
      <c r="A1000" s="227">
        <f t="shared" si="15"/>
        <v>0</v>
      </c>
      <c r="B1000" s="227" t="s">
        <v>0</v>
      </c>
      <c r="C1000" s="228" t="s">
        <v>90</v>
      </c>
      <c r="D1000" s="229" t="s">
        <v>1709</v>
      </c>
      <c r="E1000" s="227"/>
      <c r="F1000" s="228" t="s">
        <v>1707</v>
      </c>
      <c r="G1000" s="227" t="s">
        <v>222</v>
      </c>
    </row>
    <row r="1001" spans="1:7" x14ac:dyDescent="0.25">
      <c r="A1001" s="227">
        <f t="shared" si="15"/>
        <v>0</v>
      </c>
      <c r="B1001" s="227" t="s">
        <v>0</v>
      </c>
      <c r="C1001" s="228" t="s">
        <v>90</v>
      </c>
      <c r="D1001" s="229" t="s">
        <v>1710</v>
      </c>
      <c r="E1001" s="227"/>
      <c r="F1001" s="228" t="s">
        <v>1689</v>
      </c>
      <c r="G1001" s="227" t="s">
        <v>222</v>
      </c>
    </row>
    <row r="1002" spans="1:7" x14ac:dyDescent="0.25">
      <c r="A1002" s="227">
        <f t="shared" si="15"/>
        <v>0</v>
      </c>
      <c r="B1002" s="227" t="s">
        <v>0</v>
      </c>
      <c r="C1002" s="228" t="s">
        <v>90</v>
      </c>
      <c r="D1002" s="229" t="s">
        <v>1711</v>
      </c>
      <c r="E1002" s="227"/>
      <c r="F1002" s="228" t="s">
        <v>1712</v>
      </c>
      <c r="G1002" s="227" t="s">
        <v>221</v>
      </c>
    </row>
    <row r="1003" spans="1:7" x14ac:dyDescent="0.25">
      <c r="A1003" s="227">
        <f t="shared" si="15"/>
        <v>0</v>
      </c>
      <c r="B1003" s="227" t="s">
        <v>0</v>
      </c>
      <c r="C1003" s="228" t="s">
        <v>90</v>
      </c>
      <c r="D1003" s="229" t="s">
        <v>1713</v>
      </c>
      <c r="E1003" s="227"/>
      <c r="F1003" s="228" t="s">
        <v>1689</v>
      </c>
      <c r="G1003" s="227" t="s">
        <v>222</v>
      </c>
    </row>
    <row r="1004" spans="1:7" x14ac:dyDescent="0.25">
      <c r="A1004" s="227">
        <f t="shared" si="15"/>
        <v>0</v>
      </c>
      <c r="B1004" s="227" t="s">
        <v>0</v>
      </c>
      <c r="C1004" s="228" t="s">
        <v>90</v>
      </c>
      <c r="D1004" s="229" t="s">
        <v>1714</v>
      </c>
      <c r="E1004" s="227"/>
      <c r="F1004" s="228" t="s">
        <v>1715</v>
      </c>
      <c r="G1004" s="227" t="s">
        <v>222</v>
      </c>
    </row>
    <row r="1005" spans="1:7" x14ac:dyDescent="0.25">
      <c r="A1005" s="227">
        <f t="shared" si="15"/>
        <v>0</v>
      </c>
      <c r="B1005" s="227" t="s">
        <v>0</v>
      </c>
      <c r="C1005" s="228" t="s">
        <v>90</v>
      </c>
      <c r="D1005" s="229" t="s">
        <v>1716</v>
      </c>
      <c r="E1005" s="227"/>
      <c r="F1005" s="228" t="s">
        <v>1717</v>
      </c>
      <c r="G1005" s="227" t="s">
        <v>222</v>
      </c>
    </row>
    <row r="1006" spans="1:7" x14ac:dyDescent="0.25">
      <c r="A1006" s="227">
        <f t="shared" si="15"/>
        <v>0</v>
      </c>
      <c r="B1006" s="227" t="s">
        <v>0</v>
      </c>
      <c r="C1006" s="228" t="s">
        <v>90</v>
      </c>
      <c r="D1006" s="229" t="s">
        <v>1718</v>
      </c>
      <c r="E1006" s="227"/>
      <c r="F1006" s="228" t="s">
        <v>1717</v>
      </c>
      <c r="G1006" s="227" t="s">
        <v>222</v>
      </c>
    </row>
    <row r="1007" spans="1:7" x14ac:dyDescent="0.25">
      <c r="A1007" s="227">
        <f t="shared" si="15"/>
        <v>0</v>
      </c>
      <c r="B1007" s="227" t="s">
        <v>0</v>
      </c>
      <c r="C1007" s="228" t="s">
        <v>90</v>
      </c>
      <c r="D1007" s="229" t="s">
        <v>1719</v>
      </c>
      <c r="E1007" s="227"/>
      <c r="F1007" s="228" t="s">
        <v>1720</v>
      </c>
      <c r="G1007" s="227" t="s">
        <v>336</v>
      </c>
    </row>
    <row r="1008" spans="1:7" x14ac:dyDescent="0.25">
      <c r="A1008" s="227">
        <f t="shared" si="15"/>
        <v>0</v>
      </c>
      <c r="B1008" s="227" t="s">
        <v>0</v>
      </c>
      <c r="C1008" s="228" t="s">
        <v>90</v>
      </c>
      <c r="D1008" s="229" t="s">
        <v>1721</v>
      </c>
      <c r="E1008" s="227"/>
      <c r="F1008" s="228" t="s">
        <v>1720</v>
      </c>
      <c r="G1008" s="227" t="s">
        <v>336</v>
      </c>
    </row>
    <row r="1009" spans="1:7" x14ac:dyDescent="0.25">
      <c r="A1009" s="227">
        <f t="shared" si="15"/>
        <v>0</v>
      </c>
      <c r="B1009" s="227" t="s">
        <v>0</v>
      </c>
      <c r="C1009" s="228" t="s">
        <v>90</v>
      </c>
      <c r="D1009" s="229" t="s">
        <v>1722</v>
      </c>
      <c r="E1009" s="227"/>
      <c r="F1009" s="228" t="s">
        <v>1720</v>
      </c>
      <c r="G1009" s="227" t="s">
        <v>336</v>
      </c>
    </row>
    <row r="1010" spans="1:7" x14ac:dyDescent="0.25">
      <c r="A1010" s="227">
        <f t="shared" si="15"/>
        <v>0</v>
      </c>
      <c r="B1010" s="227" t="s">
        <v>0</v>
      </c>
      <c r="C1010" s="228" t="s">
        <v>90</v>
      </c>
      <c r="D1010" s="229" t="s">
        <v>1723</v>
      </c>
      <c r="E1010" s="227"/>
      <c r="F1010" s="228" t="s">
        <v>1720</v>
      </c>
      <c r="G1010" s="227" t="s">
        <v>336</v>
      </c>
    </row>
    <row r="1011" spans="1:7" x14ac:dyDescent="0.25">
      <c r="A1011" s="227">
        <f t="shared" si="15"/>
        <v>0</v>
      </c>
      <c r="B1011" s="227" t="s">
        <v>0</v>
      </c>
      <c r="C1011" s="228" t="s">
        <v>90</v>
      </c>
      <c r="D1011" s="229" t="s">
        <v>1724</v>
      </c>
      <c r="E1011" s="227"/>
      <c r="F1011" s="228" t="s">
        <v>1720</v>
      </c>
      <c r="G1011" s="227" t="s">
        <v>336</v>
      </c>
    </row>
    <row r="1012" spans="1:7" x14ac:dyDescent="0.25">
      <c r="A1012" s="227">
        <f t="shared" si="15"/>
        <v>0</v>
      </c>
      <c r="B1012" s="227" t="s">
        <v>0</v>
      </c>
      <c r="C1012" s="228" t="s">
        <v>90</v>
      </c>
      <c r="D1012" s="229" t="s">
        <v>1725</v>
      </c>
      <c r="E1012" s="227"/>
      <c r="F1012" s="228" t="s">
        <v>1720</v>
      </c>
      <c r="G1012" s="227" t="s">
        <v>336</v>
      </c>
    </row>
    <row r="1013" spans="1:7" x14ac:dyDescent="0.25">
      <c r="A1013" s="227">
        <f t="shared" si="15"/>
        <v>0</v>
      </c>
      <c r="B1013" s="227" t="s">
        <v>0</v>
      </c>
      <c r="C1013" s="228" t="s">
        <v>90</v>
      </c>
      <c r="D1013" s="229" t="s">
        <v>1726</v>
      </c>
      <c r="E1013" s="227"/>
      <c r="F1013" s="228" t="s">
        <v>1720</v>
      </c>
      <c r="G1013" s="227" t="s">
        <v>336</v>
      </c>
    </row>
    <row r="1014" spans="1:7" x14ac:dyDescent="0.25">
      <c r="A1014" s="227">
        <f t="shared" si="15"/>
        <v>0</v>
      </c>
      <c r="B1014" s="227" t="s">
        <v>0</v>
      </c>
      <c r="C1014" s="228" t="s">
        <v>90</v>
      </c>
      <c r="D1014" s="229" t="s">
        <v>1727</v>
      </c>
      <c r="E1014" s="227"/>
      <c r="F1014" s="228" t="s">
        <v>1681</v>
      </c>
      <c r="G1014" s="227" t="s">
        <v>222</v>
      </c>
    </row>
    <row r="1015" spans="1:7" x14ac:dyDescent="0.25">
      <c r="A1015" s="227">
        <f t="shared" si="15"/>
        <v>0</v>
      </c>
      <c r="B1015" s="227" t="s">
        <v>0</v>
      </c>
      <c r="C1015" s="228" t="s">
        <v>90</v>
      </c>
      <c r="D1015" s="229" t="s">
        <v>1728</v>
      </c>
      <c r="E1015" s="227" t="s">
        <v>370</v>
      </c>
      <c r="F1015" s="228" t="s">
        <v>1681</v>
      </c>
      <c r="G1015" s="227" t="s">
        <v>222</v>
      </c>
    </row>
    <row r="1016" spans="1:7" x14ac:dyDescent="0.25">
      <c r="A1016" s="227">
        <f t="shared" si="15"/>
        <v>0</v>
      </c>
      <c r="B1016" s="227" t="s">
        <v>0</v>
      </c>
      <c r="C1016" s="228" t="s">
        <v>90</v>
      </c>
      <c r="D1016" s="229" t="s">
        <v>1729</v>
      </c>
      <c r="E1016" s="227" t="s">
        <v>1663</v>
      </c>
      <c r="F1016" s="228" t="s">
        <v>1730</v>
      </c>
      <c r="G1016" s="227" t="s">
        <v>222</v>
      </c>
    </row>
    <row r="1017" spans="1:7" x14ac:dyDescent="0.25">
      <c r="A1017" s="227">
        <f t="shared" si="15"/>
        <v>0</v>
      </c>
      <c r="B1017" s="227" t="s">
        <v>0</v>
      </c>
      <c r="C1017" s="228" t="s">
        <v>90</v>
      </c>
      <c r="D1017" s="229" t="s">
        <v>1731</v>
      </c>
      <c r="E1017" s="227"/>
      <c r="F1017" s="228" t="s">
        <v>1704</v>
      </c>
      <c r="G1017" s="227" t="s">
        <v>221</v>
      </c>
    </row>
    <row r="1018" spans="1:7" x14ac:dyDescent="0.25">
      <c r="A1018" s="227">
        <f t="shared" si="15"/>
        <v>0</v>
      </c>
      <c r="B1018" s="227" t="s">
        <v>0</v>
      </c>
      <c r="C1018" s="228" t="s">
        <v>90</v>
      </c>
      <c r="D1018" s="229" t="s">
        <v>1732</v>
      </c>
      <c r="E1018" s="227"/>
      <c r="F1018" s="228" t="s">
        <v>1733</v>
      </c>
      <c r="G1018" s="227" t="s">
        <v>221</v>
      </c>
    </row>
    <row r="1019" spans="1:7" x14ac:dyDescent="0.25">
      <c r="A1019" s="227">
        <f t="shared" si="15"/>
        <v>0</v>
      </c>
      <c r="B1019" s="227" t="s">
        <v>0</v>
      </c>
      <c r="C1019" s="228" t="s">
        <v>90</v>
      </c>
      <c r="D1019" s="229" t="s">
        <v>1734</v>
      </c>
      <c r="E1019" s="227"/>
      <c r="F1019" s="228" t="s">
        <v>1735</v>
      </c>
      <c r="G1019" s="227" t="s">
        <v>336</v>
      </c>
    </row>
    <row r="1020" spans="1:7" x14ac:dyDescent="0.25">
      <c r="A1020" s="227">
        <f t="shared" si="15"/>
        <v>0</v>
      </c>
      <c r="B1020" s="227" t="s">
        <v>0</v>
      </c>
      <c r="C1020" s="228" t="s">
        <v>90</v>
      </c>
      <c r="D1020" s="229" t="s">
        <v>1736</v>
      </c>
      <c r="E1020" s="227"/>
      <c r="F1020" s="228" t="s">
        <v>1737</v>
      </c>
      <c r="G1020" s="227" t="s">
        <v>336</v>
      </c>
    </row>
    <row r="1021" spans="1:7" x14ac:dyDescent="0.25">
      <c r="A1021" s="227">
        <f t="shared" si="15"/>
        <v>0</v>
      </c>
      <c r="B1021" s="227" t="s">
        <v>0</v>
      </c>
      <c r="C1021" s="228" t="s">
        <v>90</v>
      </c>
      <c r="D1021" s="229" t="s">
        <v>1738</v>
      </c>
      <c r="E1021" s="227"/>
      <c r="F1021" s="228" t="s">
        <v>1735</v>
      </c>
      <c r="G1021" s="227" t="s">
        <v>336</v>
      </c>
    </row>
    <row r="1022" spans="1:7" x14ac:dyDescent="0.25">
      <c r="A1022" s="227">
        <f t="shared" si="15"/>
        <v>0</v>
      </c>
      <c r="B1022" s="227" t="s">
        <v>0</v>
      </c>
      <c r="C1022" s="228" t="s">
        <v>90</v>
      </c>
      <c r="D1022" s="229" t="s">
        <v>1739</v>
      </c>
      <c r="E1022" s="227"/>
      <c r="F1022" s="228" t="s">
        <v>1740</v>
      </c>
      <c r="G1022" s="227" t="s">
        <v>221</v>
      </c>
    </row>
    <row r="1023" spans="1:7" x14ac:dyDescent="0.25">
      <c r="A1023" s="227">
        <f t="shared" si="15"/>
        <v>0</v>
      </c>
      <c r="B1023" s="227" t="s">
        <v>0</v>
      </c>
      <c r="C1023" s="228" t="s">
        <v>90</v>
      </c>
      <c r="D1023" s="229" t="s">
        <v>1741</v>
      </c>
      <c r="E1023" s="227"/>
      <c r="F1023" s="228" t="s">
        <v>1740</v>
      </c>
      <c r="G1023" s="227" t="s">
        <v>221</v>
      </c>
    </row>
    <row r="1024" spans="1:7" x14ac:dyDescent="0.25">
      <c r="A1024" s="227">
        <f t="shared" si="15"/>
        <v>0</v>
      </c>
      <c r="B1024" s="227" t="s">
        <v>0</v>
      </c>
      <c r="C1024" s="228" t="s">
        <v>90</v>
      </c>
      <c r="D1024" s="229" t="s">
        <v>1742</v>
      </c>
      <c r="E1024" s="227"/>
      <c r="F1024" s="228" t="s">
        <v>1743</v>
      </c>
      <c r="G1024" s="227" t="s">
        <v>221</v>
      </c>
    </row>
    <row r="1025" spans="1:7" x14ac:dyDescent="0.25">
      <c r="A1025" s="227">
        <f t="shared" si="15"/>
        <v>0</v>
      </c>
      <c r="B1025" s="227" t="s">
        <v>0</v>
      </c>
      <c r="C1025" s="228" t="s">
        <v>90</v>
      </c>
      <c r="D1025" s="229" t="s">
        <v>1744</v>
      </c>
      <c r="E1025" s="227"/>
      <c r="F1025" s="228" t="s">
        <v>1743</v>
      </c>
      <c r="G1025" s="227" t="s">
        <v>221</v>
      </c>
    </row>
    <row r="1026" spans="1:7" x14ac:dyDescent="0.25">
      <c r="A1026" s="227">
        <f t="shared" ref="A1026:A1089" si="16">IF(J1026="SI",IF(C1026&lt;&gt;C1025,1,A1025+1),IF(C1026&lt;&gt;C1025,0,A1025))</f>
        <v>0</v>
      </c>
      <c r="B1026" s="227" t="s">
        <v>0</v>
      </c>
      <c r="C1026" s="228" t="s">
        <v>90</v>
      </c>
      <c r="D1026" s="229" t="s">
        <v>1745</v>
      </c>
      <c r="E1026" s="227" t="s">
        <v>1663</v>
      </c>
      <c r="F1026" s="228" t="s">
        <v>1730</v>
      </c>
      <c r="G1026" s="227" t="s">
        <v>222</v>
      </c>
    </row>
    <row r="1027" spans="1:7" x14ac:dyDescent="0.25">
      <c r="A1027" s="227">
        <f t="shared" si="16"/>
        <v>0</v>
      </c>
      <c r="B1027" s="227" t="s">
        <v>0</v>
      </c>
      <c r="C1027" s="228" t="s">
        <v>90</v>
      </c>
      <c r="D1027" s="229" t="s">
        <v>1746</v>
      </c>
      <c r="E1027" s="227"/>
      <c r="F1027" s="228" t="s">
        <v>1743</v>
      </c>
      <c r="G1027" s="227" t="s">
        <v>221</v>
      </c>
    </row>
    <row r="1028" spans="1:7" x14ac:dyDescent="0.25">
      <c r="A1028" s="227">
        <f t="shared" si="16"/>
        <v>0</v>
      </c>
      <c r="B1028" s="227" t="s">
        <v>0</v>
      </c>
      <c r="C1028" s="228" t="s">
        <v>90</v>
      </c>
      <c r="D1028" s="229" t="s">
        <v>1747</v>
      </c>
      <c r="E1028" s="227"/>
      <c r="F1028" s="228" t="s">
        <v>1748</v>
      </c>
      <c r="G1028" s="227" t="s">
        <v>221</v>
      </c>
    </row>
    <row r="1029" spans="1:7" x14ac:dyDescent="0.25">
      <c r="A1029" s="227">
        <f t="shared" si="16"/>
        <v>0</v>
      </c>
      <c r="B1029" s="227" t="s">
        <v>0</v>
      </c>
      <c r="C1029" s="228" t="s">
        <v>90</v>
      </c>
      <c r="D1029" s="229" t="s">
        <v>1749</v>
      </c>
      <c r="E1029" s="227"/>
      <c r="F1029" s="228" t="s">
        <v>1743</v>
      </c>
      <c r="G1029" s="227" t="s">
        <v>222</v>
      </c>
    </row>
    <row r="1030" spans="1:7" x14ac:dyDescent="0.25">
      <c r="A1030" s="227">
        <f t="shared" si="16"/>
        <v>0</v>
      </c>
      <c r="B1030" s="227" t="s">
        <v>0</v>
      </c>
      <c r="C1030" s="228" t="s">
        <v>90</v>
      </c>
      <c r="D1030" s="229" t="s">
        <v>1750</v>
      </c>
      <c r="E1030" s="227" t="s">
        <v>1751</v>
      </c>
      <c r="F1030" s="228" t="s">
        <v>1752</v>
      </c>
      <c r="G1030" s="227" t="s">
        <v>222</v>
      </c>
    </row>
    <row r="1031" spans="1:7" x14ac:dyDescent="0.25">
      <c r="A1031" s="227">
        <f t="shared" si="16"/>
        <v>0</v>
      </c>
      <c r="B1031" s="227" t="s">
        <v>0</v>
      </c>
      <c r="C1031" s="228" t="s">
        <v>90</v>
      </c>
      <c r="D1031" s="229" t="s">
        <v>1753</v>
      </c>
      <c r="E1031" s="227"/>
      <c r="F1031" s="228" t="s">
        <v>1754</v>
      </c>
      <c r="G1031" s="227" t="s">
        <v>222</v>
      </c>
    </row>
    <row r="1032" spans="1:7" x14ac:dyDescent="0.25">
      <c r="A1032" s="227">
        <f t="shared" si="16"/>
        <v>0</v>
      </c>
      <c r="B1032" s="227" t="s">
        <v>0</v>
      </c>
      <c r="C1032" s="228" t="s">
        <v>90</v>
      </c>
      <c r="D1032" s="229" t="s">
        <v>1755</v>
      </c>
      <c r="E1032" s="227"/>
      <c r="F1032" s="228" t="s">
        <v>1658</v>
      </c>
      <c r="G1032" s="227" t="s">
        <v>222</v>
      </c>
    </row>
    <row r="1033" spans="1:7" x14ac:dyDescent="0.25">
      <c r="A1033" s="227">
        <f t="shared" si="16"/>
        <v>0</v>
      </c>
      <c r="B1033" s="227" t="s">
        <v>0</v>
      </c>
      <c r="C1033" s="228" t="s">
        <v>90</v>
      </c>
      <c r="D1033" s="229" t="s">
        <v>1756</v>
      </c>
      <c r="E1033" s="227"/>
      <c r="F1033" s="228" t="s">
        <v>1658</v>
      </c>
      <c r="G1033" s="227" t="s">
        <v>222</v>
      </c>
    </row>
    <row r="1034" spans="1:7" x14ac:dyDescent="0.25">
      <c r="A1034" s="227">
        <f t="shared" si="16"/>
        <v>0</v>
      </c>
      <c r="B1034" s="227" t="s">
        <v>0</v>
      </c>
      <c r="C1034" s="228" t="s">
        <v>90</v>
      </c>
      <c r="D1034" s="229" t="s">
        <v>1757</v>
      </c>
      <c r="E1034" s="227"/>
      <c r="F1034" s="228" t="s">
        <v>1658</v>
      </c>
      <c r="G1034" s="227" t="s">
        <v>222</v>
      </c>
    </row>
    <row r="1035" spans="1:7" x14ac:dyDescent="0.25">
      <c r="A1035" s="227">
        <f t="shared" si="16"/>
        <v>0</v>
      </c>
      <c r="B1035" s="227" t="s">
        <v>0</v>
      </c>
      <c r="C1035" s="228" t="s">
        <v>90</v>
      </c>
      <c r="D1035" s="229" t="s">
        <v>1758</v>
      </c>
      <c r="E1035" s="227"/>
      <c r="F1035" s="228" t="s">
        <v>1658</v>
      </c>
      <c r="G1035" s="227" t="s">
        <v>222</v>
      </c>
    </row>
    <row r="1036" spans="1:7" x14ac:dyDescent="0.25">
      <c r="A1036" s="227">
        <f t="shared" si="16"/>
        <v>0</v>
      </c>
      <c r="B1036" s="227" t="s">
        <v>0</v>
      </c>
      <c r="C1036" s="228" t="s">
        <v>90</v>
      </c>
      <c r="D1036" s="229" t="s">
        <v>1759</v>
      </c>
      <c r="E1036" s="227"/>
      <c r="F1036" s="228" t="s">
        <v>1760</v>
      </c>
      <c r="G1036" s="227" t="s">
        <v>222</v>
      </c>
    </row>
    <row r="1037" spans="1:7" x14ac:dyDescent="0.25">
      <c r="A1037" s="227">
        <f t="shared" si="16"/>
        <v>0</v>
      </c>
      <c r="B1037" s="227" t="s">
        <v>0</v>
      </c>
      <c r="C1037" s="228" t="s">
        <v>90</v>
      </c>
      <c r="D1037" s="229" t="s">
        <v>1761</v>
      </c>
      <c r="E1037" s="227"/>
      <c r="F1037" s="228" t="s">
        <v>1762</v>
      </c>
      <c r="G1037" s="227" t="s">
        <v>222</v>
      </c>
    </row>
    <row r="1038" spans="1:7" x14ac:dyDescent="0.25">
      <c r="A1038" s="227">
        <f t="shared" si="16"/>
        <v>0</v>
      </c>
      <c r="B1038" s="227" t="s">
        <v>0</v>
      </c>
      <c r="C1038" s="228" t="s">
        <v>90</v>
      </c>
      <c r="D1038" s="229" t="s">
        <v>1763</v>
      </c>
      <c r="E1038" s="227"/>
      <c r="F1038" s="228" t="s">
        <v>1290</v>
      </c>
      <c r="G1038" s="227" t="s">
        <v>222</v>
      </c>
    </row>
    <row r="1039" spans="1:7" x14ac:dyDescent="0.25">
      <c r="A1039" s="227">
        <f t="shared" si="16"/>
        <v>0</v>
      </c>
      <c r="B1039" s="227" t="s">
        <v>0</v>
      </c>
      <c r="C1039" s="228" t="s">
        <v>90</v>
      </c>
      <c r="D1039" s="229" t="s">
        <v>1764</v>
      </c>
      <c r="E1039" s="227"/>
      <c r="F1039" s="228" t="s">
        <v>1290</v>
      </c>
      <c r="G1039" s="227" t="s">
        <v>222</v>
      </c>
    </row>
    <row r="1040" spans="1:7" x14ac:dyDescent="0.25">
      <c r="A1040" s="227">
        <f t="shared" si="16"/>
        <v>0</v>
      </c>
      <c r="B1040" s="227" t="s">
        <v>0</v>
      </c>
      <c r="C1040" s="228" t="s">
        <v>90</v>
      </c>
      <c r="D1040" s="229" t="s">
        <v>1765</v>
      </c>
      <c r="E1040" s="227" t="s">
        <v>1751</v>
      </c>
      <c r="F1040" s="228" t="s">
        <v>1752</v>
      </c>
      <c r="G1040" s="227" t="s">
        <v>222</v>
      </c>
    </row>
    <row r="1041" spans="1:7" x14ac:dyDescent="0.25">
      <c r="A1041" s="227">
        <f t="shared" si="16"/>
        <v>0</v>
      </c>
      <c r="B1041" s="227" t="s">
        <v>0</v>
      </c>
      <c r="C1041" s="228" t="s">
        <v>90</v>
      </c>
      <c r="D1041" s="229" t="s">
        <v>1766</v>
      </c>
      <c r="E1041" s="227" t="s">
        <v>1751</v>
      </c>
      <c r="F1041" s="228" t="s">
        <v>1752</v>
      </c>
      <c r="G1041" s="227" t="s">
        <v>222</v>
      </c>
    </row>
    <row r="1042" spans="1:7" x14ac:dyDescent="0.25">
      <c r="A1042" s="227">
        <f t="shared" si="16"/>
        <v>0</v>
      </c>
      <c r="B1042" s="227" t="s">
        <v>0</v>
      </c>
      <c r="C1042" s="228" t="s">
        <v>90</v>
      </c>
      <c r="D1042" s="229" t="s">
        <v>1767</v>
      </c>
      <c r="E1042" s="227"/>
      <c r="F1042" s="228" t="s">
        <v>1290</v>
      </c>
      <c r="G1042" s="227" t="s">
        <v>222</v>
      </c>
    </row>
    <row r="1043" spans="1:7" x14ac:dyDescent="0.25">
      <c r="A1043" s="227">
        <f t="shared" si="16"/>
        <v>0</v>
      </c>
      <c r="B1043" s="227" t="s">
        <v>0</v>
      </c>
      <c r="C1043" s="228" t="s">
        <v>90</v>
      </c>
      <c r="D1043" s="229" t="s">
        <v>1768</v>
      </c>
      <c r="E1043" s="227"/>
      <c r="F1043" s="228" t="s">
        <v>1769</v>
      </c>
      <c r="G1043" s="227" t="s">
        <v>222</v>
      </c>
    </row>
    <row r="1044" spans="1:7" x14ac:dyDescent="0.25">
      <c r="A1044" s="227">
        <f t="shared" si="16"/>
        <v>0</v>
      </c>
      <c r="B1044" s="227" t="s">
        <v>0</v>
      </c>
      <c r="C1044" s="228" t="s">
        <v>90</v>
      </c>
      <c r="D1044" s="229" t="s">
        <v>1770</v>
      </c>
      <c r="E1044" s="227"/>
      <c r="F1044" s="228" t="s">
        <v>1771</v>
      </c>
      <c r="G1044" s="227" t="s">
        <v>221</v>
      </c>
    </row>
    <row r="1045" spans="1:7" x14ac:dyDescent="0.25">
      <c r="A1045" s="227">
        <f t="shared" si="16"/>
        <v>0</v>
      </c>
      <c r="B1045" s="227" t="s">
        <v>0</v>
      </c>
      <c r="C1045" s="228" t="s">
        <v>90</v>
      </c>
      <c r="D1045" s="229" t="s">
        <v>1772</v>
      </c>
      <c r="E1045" s="227"/>
      <c r="F1045" s="228" t="s">
        <v>1773</v>
      </c>
      <c r="G1045" s="227" t="s">
        <v>336</v>
      </c>
    </row>
    <row r="1046" spans="1:7" x14ac:dyDescent="0.25">
      <c r="A1046" s="227">
        <f t="shared" si="16"/>
        <v>0</v>
      </c>
      <c r="B1046" s="227" t="s">
        <v>0</v>
      </c>
      <c r="C1046" s="228" t="s">
        <v>90</v>
      </c>
      <c r="D1046" s="229" t="s">
        <v>1774</v>
      </c>
      <c r="E1046" s="227"/>
      <c r="F1046" s="228" t="s">
        <v>1771</v>
      </c>
      <c r="G1046" s="227" t="s">
        <v>221</v>
      </c>
    </row>
    <row r="1047" spans="1:7" x14ac:dyDescent="0.25">
      <c r="A1047" s="227">
        <f t="shared" si="16"/>
        <v>0</v>
      </c>
      <c r="B1047" s="227" t="s">
        <v>0</v>
      </c>
      <c r="C1047" s="228" t="s">
        <v>90</v>
      </c>
      <c r="D1047" s="229" t="s">
        <v>1775</v>
      </c>
      <c r="E1047" s="227"/>
      <c r="F1047" s="228" t="s">
        <v>1771</v>
      </c>
      <c r="G1047" s="227" t="s">
        <v>221</v>
      </c>
    </row>
    <row r="1048" spans="1:7" x14ac:dyDescent="0.25">
      <c r="A1048" s="227">
        <f t="shared" si="16"/>
        <v>0</v>
      </c>
      <c r="B1048" s="227" t="s">
        <v>0</v>
      </c>
      <c r="C1048" s="228" t="s">
        <v>90</v>
      </c>
      <c r="D1048" s="229" t="s">
        <v>1776</v>
      </c>
      <c r="E1048" s="227"/>
      <c r="F1048" s="228" t="s">
        <v>1762</v>
      </c>
      <c r="G1048" s="227" t="s">
        <v>222</v>
      </c>
    </row>
    <row r="1049" spans="1:7" x14ac:dyDescent="0.25">
      <c r="A1049" s="227">
        <f t="shared" si="16"/>
        <v>0</v>
      </c>
      <c r="B1049" s="227" t="s">
        <v>0</v>
      </c>
      <c r="C1049" s="228" t="s">
        <v>90</v>
      </c>
      <c r="D1049" s="229" t="s">
        <v>1777</v>
      </c>
      <c r="E1049" s="227"/>
      <c r="F1049" s="228" t="s">
        <v>1773</v>
      </c>
      <c r="G1049" s="227" t="s">
        <v>336</v>
      </c>
    </row>
    <row r="1050" spans="1:7" x14ac:dyDescent="0.25">
      <c r="A1050" s="227">
        <f t="shared" si="16"/>
        <v>0</v>
      </c>
      <c r="B1050" s="227" t="s">
        <v>0</v>
      </c>
      <c r="C1050" s="228" t="s">
        <v>90</v>
      </c>
      <c r="D1050" s="229" t="s">
        <v>1778</v>
      </c>
      <c r="E1050" s="227"/>
      <c r="F1050" s="228" t="s">
        <v>1773</v>
      </c>
      <c r="G1050" s="227" t="s">
        <v>336</v>
      </c>
    </row>
    <row r="1051" spans="1:7" x14ac:dyDescent="0.25">
      <c r="A1051" s="227">
        <f t="shared" si="16"/>
        <v>0</v>
      </c>
      <c r="B1051" s="227" t="s">
        <v>0</v>
      </c>
      <c r="C1051" s="228" t="s">
        <v>90</v>
      </c>
      <c r="D1051" s="229" t="s">
        <v>1779</v>
      </c>
      <c r="E1051" s="227"/>
      <c r="F1051" s="228" t="s">
        <v>1780</v>
      </c>
      <c r="G1051" s="227" t="s">
        <v>222</v>
      </c>
    </row>
    <row r="1052" spans="1:7" x14ac:dyDescent="0.25">
      <c r="A1052" s="227">
        <f t="shared" si="16"/>
        <v>0</v>
      </c>
      <c r="B1052" s="227" t="s">
        <v>0</v>
      </c>
      <c r="C1052" s="228" t="s">
        <v>90</v>
      </c>
      <c r="D1052" s="229" t="s">
        <v>1781</v>
      </c>
      <c r="E1052" s="227"/>
      <c r="F1052" s="228" t="s">
        <v>1773</v>
      </c>
      <c r="G1052" s="227" t="s">
        <v>336</v>
      </c>
    </row>
    <row r="1053" spans="1:7" x14ac:dyDescent="0.25">
      <c r="A1053" s="227">
        <f t="shared" si="16"/>
        <v>0</v>
      </c>
      <c r="B1053" s="227" t="s">
        <v>0</v>
      </c>
      <c r="C1053" s="228" t="s">
        <v>90</v>
      </c>
      <c r="D1053" s="229" t="s">
        <v>1782</v>
      </c>
      <c r="E1053" s="227"/>
      <c r="F1053" s="228" t="s">
        <v>1712</v>
      </c>
      <c r="G1053" s="227" t="s">
        <v>221</v>
      </c>
    </row>
    <row r="1054" spans="1:7" x14ac:dyDescent="0.25">
      <c r="A1054" s="227">
        <f t="shared" si="16"/>
        <v>0</v>
      </c>
      <c r="B1054" s="227" t="s">
        <v>0</v>
      </c>
      <c r="C1054" s="228" t="s">
        <v>90</v>
      </c>
      <c r="D1054" s="229" t="s">
        <v>1783</v>
      </c>
      <c r="E1054" s="227"/>
      <c r="F1054" s="228" t="s">
        <v>1748</v>
      </c>
      <c r="G1054" s="227" t="s">
        <v>221</v>
      </c>
    </row>
    <row r="1055" spans="1:7" x14ac:dyDescent="0.25">
      <c r="A1055" s="227">
        <f t="shared" si="16"/>
        <v>0</v>
      </c>
      <c r="B1055" s="227" t="s">
        <v>0</v>
      </c>
      <c r="C1055" s="228" t="s">
        <v>90</v>
      </c>
      <c r="D1055" s="229" t="s">
        <v>1784</v>
      </c>
      <c r="E1055" s="227"/>
      <c r="F1055" s="228" t="s">
        <v>1785</v>
      </c>
      <c r="G1055" s="227" t="s">
        <v>222</v>
      </c>
    </row>
    <row r="1056" spans="1:7" x14ac:dyDescent="0.25">
      <c r="A1056" s="227">
        <f t="shared" si="16"/>
        <v>0</v>
      </c>
      <c r="B1056" s="227" t="s">
        <v>0</v>
      </c>
      <c r="C1056" s="228" t="s">
        <v>90</v>
      </c>
      <c r="D1056" s="229" t="s">
        <v>1786</v>
      </c>
      <c r="E1056" s="227"/>
      <c r="F1056" s="228" t="s">
        <v>1697</v>
      </c>
      <c r="G1056" s="227" t="s">
        <v>222</v>
      </c>
    </row>
    <row r="1057" spans="1:7" x14ac:dyDescent="0.25">
      <c r="A1057" s="227">
        <f t="shared" si="16"/>
        <v>0</v>
      </c>
      <c r="B1057" s="227" t="s">
        <v>0</v>
      </c>
      <c r="C1057" s="228" t="s">
        <v>90</v>
      </c>
      <c r="D1057" s="229" t="s">
        <v>1787</v>
      </c>
      <c r="E1057" s="227"/>
      <c r="F1057" s="228" t="s">
        <v>1788</v>
      </c>
      <c r="G1057" s="227" t="s">
        <v>221</v>
      </c>
    </row>
    <row r="1058" spans="1:7" x14ac:dyDescent="0.25">
      <c r="A1058" s="227">
        <f t="shared" si="16"/>
        <v>0</v>
      </c>
      <c r="B1058" s="227" t="s">
        <v>0</v>
      </c>
      <c r="C1058" s="228" t="s">
        <v>90</v>
      </c>
      <c r="D1058" s="229" t="s">
        <v>1789</v>
      </c>
      <c r="E1058" s="227"/>
      <c r="F1058" s="228" t="s">
        <v>1790</v>
      </c>
      <c r="G1058" s="227" t="s">
        <v>222</v>
      </c>
    </row>
    <row r="1059" spans="1:7" x14ac:dyDescent="0.25">
      <c r="A1059" s="227">
        <f t="shared" si="16"/>
        <v>0</v>
      </c>
      <c r="B1059" s="227" t="s">
        <v>0</v>
      </c>
      <c r="C1059" s="228" t="s">
        <v>90</v>
      </c>
      <c r="D1059" s="229" t="s">
        <v>1791</v>
      </c>
      <c r="E1059" s="227"/>
      <c r="F1059" s="228" t="s">
        <v>1730</v>
      </c>
      <c r="G1059" s="227" t="s">
        <v>222</v>
      </c>
    </row>
    <row r="1060" spans="1:7" x14ac:dyDescent="0.25">
      <c r="A1060" s="227">
        <f t="shared" si="16"/>
        <v>0</v>
      </c>
      <c r="B1060" s="227" t="s">
        <v>0</v>
      </c>
      <c r="C1060" s="228" t="s">
        <v>90</v>
      </c>
      <c r="D1060" s="229" t="s">
        <v>1792</v>
      </c>
      <c r="E1060" s="227"/>
      <c r="F1060" s="228" t="s">
        <v>1730</v>
      </c>
      <c r="G1060" s="227" t="s">
        <v>222</v>
      </c>
    </row>
    <row r="1061" spans="1:7" x14ac:dyDescent="0.25">
      <c r="A1061" s="227">
        <f t="shared" si="16"/>
        <v>0</v>
      </c>
      <c r="B1061" s="227" t="s">
        <v>0</v>
      </c>
      <c r="C1061" s="228" t="s">
        <v>90</v>
      </c>
      <c r="D1061" s="229" t="s">
        <v>1793</v>
      </c>
      <c r="E1061" s="227"/>
      <c r="F1061" s="228" t="s">
        <v>1794</v>
      </c>
      <c r="G1061" s="227" t="s">
        <v>221</v>
      </c>
    </row>
    <row r="1062" spans="1:7" x14ac:dyDescent="0.25">
      <c r="A1062" s="227">
        <f t="shared" si="16"/>
        <v>0</v>
      </c>
      <c r="B1062" s="227" t="s">
        <v>0</v>
      </c>
      <c r="C1062" s="228" t="s">
        <v>90</v>
      </c>
      <c r="D1062" s="229" t="s">
        <v>1795</v>
      </c>
      <c r="E1062" s="227"/>
      <c r="F1062" s="228" t="s">
        <v>1796</v>
      </c>
      <c r="G1062" s="227" t="s">
        <v>222</v>
      </c>
    </row>
    <row r="1063" spans="1:7" x14ac:dyDescent="0.25">
      <c r="A1063" s="227">
        <f t="shared" si="16"/>
        <v>0</v>
      </c>
      <c r="B1063" s="227" t="s">
        <v>0</v>
      </c>
      <c r="C1063" s="228" t="s">
        <v>90</v>
      </c>
      <c r="D1063" s="229" t="s">
        <v>1797</v>
      </c>
      <c r="E1063" s="227"/>
      <c r="F1063" s="228" t="s">
        <v>1796</v>
      </c>
      <c r="G1063" s="227" t="s">
        <v>222</v>
      </c>
    </row>
    <row r="1064" spans="1:7" x14ac:dyDescent="0.25">
      <c r="A1064" s="227">
        <f t="shared" si="16"/>
        <v>0</v>
      </c>
      <c r="B1064" s="227" t="s">
        <v>0</v>
      </c>
      <c r="C1064" s="228" t="s">
        <v>90</v>
      </c>
      <c r="D1064" s="229" t="s">
        <v>1798</v>
      </c>
      <c r="E1064" s="227"/>
      <c r="F1064" s="228" t="s">
        <v>1799</v>
      </c>
      <c r="G1064" s="227" t="s">
        <v>222</v>
      </c>
    </row>
    <row r="1065" spans="1:7" x14ac:dyDescent="0.25">
      <c r="A1065" s="227">
        <f t="shared" si="16"/>
        <v>0</v>
      </c>
      <c r="B1065" s="227" t="s">
        <v>0</v>
      </c>
      <c r="C1065" s="228" t="s">
        <v>90</v>
      </c>
      <c r="D1065" s="229" t="s">
        <v>1800</v>
      </c>
      <c r="E1065" s="227"/>
      <c r="F1065" s="228" t="s">
        <v>1801</v>
      </c>
      <c r="G1065" s="227" t="s">
        <v>222</v>
      </c>
    </row>
    <row r="1066" spans="1:7" x14ac:dyDescent="0.25">
      <c r="A1066" s="227">
        <f t="shared" si="16"/>
        <v>0</v>
      </c>
      <c r="B1066" s="227" t="s">
        <v>0</v>
      </c>
      <c r="C1066" s="228" t="s">
        <v>90</v>
      </c>
      <c r="D1066" s="229" t="s">
        <v>1802</v>
      </c>
      <c r="E1066" s="227"/>
      <c r="F1066" s="228" t="s">
        <v>1803</v>
      </c>
      <c r="G1066" s="227" t="s">
        <v>222</v>
      </c>
    </row>
    <row r="1067" spans="1:7" x14ac:dyDescent="0.25">
      <c r="A1067" s="227">
        <f t="shared" si="16"/>
        <v>0</v>
      </c>
      <c r="B1067" s="227" t="s">
        <v>0</v>
      </c>
      <c r="C1067" s="228" t="s">
        <v>90</v>
      </c>
      <c r="D1067" s="229" t="s">
        <v>1804</v>
      </c>
      <c r="E1067" s="227"/>
      <c r="F1067" s="228" t="s">
        <v>1805</v>
      </c>
      <c r="G1067" s="227" t="s">
        <v>222</v>
      </c>
    </row>
    <row r="1068" spans="1:7" x14ac:dyDescent="0.25">
      <c r="A1068" s="227">
        <f t="shared" si="16"/>
        <v>0</v>
      </c>
      <c r="B1068" s="227" t="s">
        <v>0</v>
      </c>
      <c r="C1068" s="228" t="s">
        <v>90</v>
      </c>
      <c r="D1068" s="229" t="s">
        <v>1806</v>
      </c>
      <c r="E1068" s="227"/>
      <c r="F1068" s="228" t="s">
        <v>1805</v>
      </c>
      <c r="G1068" s="227" t="s">
        <v>222</v>
      </c>
    </row>
    <row r="1069" spans="1:7" x14ac:dyDescent="0.25">
      <c r="A1069" s="227">
        <f t="shared" si="16"/>
        <v>0</v>
      </c>
      <c r="B1069" s="227" t="s">
        <v>0</v>
      </c>
      <c r="C1069" s="228" t="s">
        <v>90</v>
      </c>
      <c r="D1069" s="229" t="s">
        <v>1807</v>
      </c>
      <c r="E1069" s="227"/>
      <c r="F1069" s="228" t="s">
        <v>1808</v>
      </c>
      <c r="G1069" s="227" t="s">
        <v>222</v>
      </c>
    </row>
    <row r="1070" spans="1:7" x14ac:dyDescent="0.25">
      <c r="A1070" s="227">
        <f t="shared" si="16"/>
        <v>0</v>
      </c>
      <c r="B1070" s="227" t="s">
        <v>0</v>
      </c>
      <c r="C1070" s="228" t="s">
        <v>90</v>
      </c>
      <c r="D1070" s="229" t="s">
        <v>1809</v>
      </c>
      <c r="E1070" s="227"/>
      <c r="F1070" s="228" t="s">
        <v>1799</v>
      </c>
      <c r="G1070" s="227" t="s">
        <v>222</v>
      </c>
    </row>
    <row r="1071" spans="1:7" x14ac:dyDescent="0.25">
      <c r="A1071" s="227">
        <f t="shared" si="16"/>
        <v>0</v>
      </c>
      <c r="B1071" s="227" t="s">
        <v>0</v>
      </c>
      <c r="C1071" s="228" t="s">
        <v>90</v>
      </c>
      <c r="D1071" s="229" t="s">
        <v>1810</v>
      </c>
      <c r="E1071" s="227"/>
      <c r="F1071" s="228" t="s">
        <v>1748</v>
      </c>
      <c r="G1071" s="227" t="s">
        <v>221</v>
      </c>
    </row>
    <row r="1072" spans="1:7" x14ac:dyDescent="0.25">
      <c r="A1072" s="227">
        <f t="shared" si="16"/>
        <v>0</v>
      </c>
      <c r="B1072" s="227" t="s">
        <v>0</v>
      </c>
      <c r="C1072" s="228" t="s">
        <v>90</v>
      </c>
      <c r="D1072" s="229" t="s">
        <v>1811</v>
      </c>
      <c r="E1072" s="227"/>
      <c r="F1072" s="228" t="s">
        <v>1812</v>
      </c>
      <c r="G1072" s="227" t="s">
        <v>222</v>
      </c>
    </row>
    <row r="1073" spans="1:7" x14ac:dyDescent="0.25">
      <c r="A1073" s="227">
        <f t="shared" si="16"/>
        <v>0</v>
      </c>
      <c r="B1073" s="227" t="s">
        <v>0</v>
      </c>
      <c r="C1073" s="228" t="s">
        <v>90</v>
      </c>
      <c r="D1073" s="229" t="s">
        <v>1813</v>
      </c>
      <c r="E1073" s="227" t="s">
        <v>449</v>
      </c>
      <c r="F1073" s="228" t="s">
        <v>1814</v>
      </c>
      <c r="G1073" s="227" t="s">
        <v>222</v>
      </c>
    </row>
    <row r="1074" spans="1:7" x14ac:dyDescent="0.25">
      <c r="A1074" s="227">
        <f t="shared" si="16"/>
        <v>0</v>
      </c>
      <c r="B1074" s="227" t="s">
        <v>0</v>
      </c>
      <c r="C1074" s="228" t="s">
        <v>90</v>
      </c>
      <c r="D1074" s="229" t="s">
        <v>1815</v>
      </c>
      <c r="E1074" s="227"/>
      <c r="F1074" s="228" t="s">
        <v>1812</v>
      </c>
      <c r="G1074" s="227" t="s">
        <v>222</v>
      </c>
    </row>
    <row r="1075" spans="1:7" x14ac:dyDescent="0.25">
      <c r="A1075" s="227">
        <f t="shared" si="16"/>
        <v>0</v>
      </c>
      <c r="B1075" s="227" t="s">
        <v>0</v>
      </c>
      <c r="C1075" s="228" t="s">
        <v>90</v>
      </c>
      <c r="D1075" s="229" t="s">
        <v>1816</v>
      </c>
      <c r="E1075" s="227"/>
      <c r="F1075" s="228" t="s">
        <v>1817</v>
      </c>
      <c r="G1075" s="227" t="s">
        <v>222</v>
      </c>
    </row>
    <row r="1076" spans="1:7" x14ac:dyDescent="0.25">
      <c r="A1076" s="227">
        <f t="shared" si="16"/>
        <v>0</v>
      </c>
      <c r="B1076" s="227" t="s">
        <v>0</v>
      </c>
      <c r="C1076" s="228" t="s">
        <v>90</v>
      </c>
      <c r="D1076" s="229" t="s">
        <v>1818</v>
      </c>
      <c r="E1076" s="227"/>
      <c r="F1076" s="228" t="s">
        <v>1819</v>
      </c>
      <c r="G1076" s="227" t="s">
        <v>222</v>
      </c>
    </row>
    <row r="1077" spans="1:7" x14ac:dyDescent="0.25">
      <c r="A1077" s="227">
        <f t="shared" si="16"/>
        <v>0</v>
      </c>
      <c r="B1077" s="227" t="s">
        <v>0</v>
      </c>
      <c r="C1077" s="228" t="s">
        <v>90</v>
      </c>
      <c r="D1077" s="229" t="s">
        <v>1820</v>
      </c>
      <c r="E1077" s="227"/>
      <c r="F1077" s="228" t="s">
        <v>1821</v>
      </c>
      <c r="G1077" s="227" t="s">
        <v>221</v>
      </c>
    </row>
    <row r="1078" spans="1:7" x14ac:dyDescent="0.25">
      <c r="A1078" s="227">
        <f t="shared" si="16"/>
        <v>0</v>
      </c>
      <c r="B1078" s="227" t="s">
        <v>0</v>
      </c>
      <c r="C1078" s="228" t="s">
        <v>90</v>
      </c>
      <c r="D1078" s="229" t="s">
        <v>1822</v>
      </c>
      <c r="E1078" s="227"/>
      <c r="F1078" s="228" t="s">
        <v>1823</v>
      </c>
      <c r="G1078" s="227" t="s">
        <v>222</v>
      </c>
    </row>
    <row r="1079" spans="1:7" x14ac:dyDescent="0.25">
      <c r="A1079" s="227">
        <f t="shared" si="16"/>
        <v>0</v>
      </c>
      <c r="B1079" s="227" t="s">
        <v>0</v>
      </c>
      <c r="C1079" s="228" t="s">
        <v>90</v>
      </c>
      <c r="D1079" s="229" t="s">
        <v>1824</v>
      </c>
      <c r="E1079" s="227"/>
      <c r="F1079" s="228" t="s">
        <v>1805</v>
      </c>
      <c r="G1079" s="227" t="s">
        <v>222</v>
      </c>
    </row>
    <row r="1080" spans="1:7" x14ac:dyDescent="0.25">
      <c r="A1080" s="227">
        <f t="shared" si="16"/>
        <v>0</v>
      </c>
      <c r="B1080" s="227" t="s">
        <v>0</v>
      </c>
      <c r="C1080" s="228" t="s">
        <v>90</v>
      </c>
      <c r="D1080" s="229" t="s">
        <v>1825</v>
      </c>
      <c r="E1080" s="227"/>
      <c r="F1080" s="228" t="s">
        <v>1805</v>
      </c>
      <c r="G1080" s="227" t="s">
        <v>222</v>
      </c>
    </row>
    <row r="1081" spans="1:7" x14ac:dyDescent="0.25">
      <c r="A1081" s="227">
        <f t="shared" si="16"/>
        <v>0</v>
      </c>
      <c r="B1081" s="227" t="s">
        <v>0</v>
      </c>
      <c r="C1081" s="228" t="s">
        <v>90</v>
      </c>
      <c r="D1081" s="229" t="s">
        <v>1826</v>
      </c>
      <c r="E1081" s="227"/>
      <c r="F1081" s="228" t="s">
        <v>1460</v>
      </c>
      <c r="G1081" s="227" t="s">
        <v>221</v>
      </c>
    </row>
    <row r="1082" spans="1:7" x14ac:dyDescent="0.25">
      <c r="A1082" s="227">
        <f t="shared" si="16"/>
        <v>0</v>
      </c>
      <c r="B1082" s="227" t="s">
        <v>0</v>
      </c>
      <c r="C1082" s="228" t="s">
        <v>90</v>
      </c>
      <c r="D1082" s="229" t="s">
        <v>1827</v>
      </c>
      <c r="E1082" s="227"/>
      <c r="F1082" s="228" t="s">
        <v>1460</v>
      </c>
      <c r="G1082" s="227" t="s">
        <v>221</v>
      </c>
    </row>
    <row r="1083" spans="1:7" x14ac:dyDescent="0.25">
      <c r="A1083" s="227">
        <f t="shared" si="16"/>
        <v>0</v>
      </c>
      <c r="B1083" s="227" t="s">
        <v>0</v>
      </c>
      <c r="C1083" s="228" t="s">
        <v>90</v>
      </c>
      <c r="D1083" s="229" t="s">
        <v>1828</v>
      </c>
      <c r="E1083" s="227"/>
      <c r="F1083" s="228" t="s">
        <v>1460</v>
      </c>
      <c r="G1083" s="227" t="s">
        <v>221</v>
      </c>
    </row>
    <row r="1084" spans="1:7" x14ac:dyDescent="0.25">
      <c r="A1084" s="227">
        <f t="shared" si="16"/>
        <v>0</v>
      </c>
      <c r="B1084" s="227" t="s">
        <v>0</v>
      </c>
      <c r="C1084" s="228" t="s">
        <v>90</v>
      </c>
      <c r="D1084" s="229" t="s">
        <v>1829</v>
      </c>
      <c r="E1084" s="227"/>
      <c r="F1084" s="228" t="s">
        <v>1794</v>
      </c>
      <c r="G1084" s="227" t="s">
        <v>221</v>
      </c>
    </row>
    <row r="1085" spans="1:7" x14ac:dyDescent="0.25">
      <c r="A1085" s="227">
        <f t="shared" si="16"/>
        <v>0</v>
      </c>
      <c r="B1085" s="227" t="s">
        <v>0</v>
      </c>
      <c r="C1085" s="228" t="s">
        <v>90</v>
      </c>
      <c r="D1085" s="229" t="s">
        <v>1830</v>
      </c>
      <c r="E1085" s="227"/>
      <c r="F1085" s="228" t="s">
        <v>1794</v>
      </c>
      <c r="G1085" s="227" t="s">
        <v>221</v>
      </c>
    </row>
    <row r="1086" spans="1:7" x14ac:dyDescent="0.25">
      <c r="A1086" s="227">
        <f t="shared" si="16"/>
        <v>0</v>
      </c>
      <c r="B1086" s="227" t="s">
        <v>0</v>
      </c>
      <c r="C1086" s="228" t="s">
        <v>90</v>
      </c>
      <c r="D1086" s="229" t="s">
        <v>1831</v>
      </c>
      <c r="E1086" s="227"/>
      <c r="F1086" s="228" t="s">
        <v>1794</v>
      </c>
      <c r="G1086" s="227" t="s">
        <v>221</v>
      </c>
    </row>
    <row r="1087" spans="1:7" x14ac:dyDescent="0.25">
      <c r="A1087" s="227">
        <f t="shared" si="16"/>
        <v>0</v>
      </c>
      <c r="B1087" s="227" t="s">
        <v>0</v>
      </c>
      <c r="C1087" s="228" t="s">
        <v>90</v>
      </c>
      <c r="D1087" s="229" t="s">
        <v>1832</v>
      </c>
      <c r="E1087" s="227"/>
      <c r="F1087" s="228" t="s">
        <v>1788</v>
      </c>
      <c r="G1087" s="227" t="s">
        <v>221</v>
      </c>
    </row>
    <row r="1088" spans="1:7" x14ac:dyDescent="0.25">
      <c r="A1088" s="227">
        <f t="shared" si="16"/>
        <v>0</v>
      </c>
      <c r="B1088" s="227" t="s">
        <v>0</v>
      </c>
      <c r="C1088" s="228" t="s">
        <v>90</v>
      </c>
      <c r="D1088" s="229" t="s">
        <v>1833</v>
      </c>
      <c r="E1088" s="227"/>
      <c r="F1088" s="228" t="s">
        <v>1794</v>
      </c>
      <c r="G1088" s="227" t="s">
        <v>221</v>
      </c>
    </row>
    <row r="1089" spans="1:7" x14ac:dyDescent="0.25">
      <c r="A1089" s="227">
        <f t="shared" si="16"/>
        <v>0</v>
      </c>
      <c r="B1089" s="227" t="s">
        <v>0</v>
      </c>
      <c r="C1089" s="228" t="s">
        <v>90</v>
      </c>
      <c r="D1089" s="229" t="s">
        <v>1834</v>
      </c>
      <c r="E1089" s="227"/>
      <c r="F1089" s="228" t="s">
        <v>1794</v>
      </c>
      <c r="G1089" s="227" t="s">
        <v>221</v>
      </c>
    </row>
    <row r="1090" spans="1:7" x14ac:dyDescent="0.25">
      <c r="A1090" s="227">
        <f t="shared" ref="A1090:A1153" si="17">IF(J1090="SI",IF(C1090&lt;&gt;C1089,1,A1089+1),IF(C1090&lt;&gt;C1089,0,A1089))</f>
        <v>0</v>
      </c>
      <c r="B1090" s="227" t="s">
        <v>0</v>
      </c>
      <c r="C1090" s="228" t="s">
        <v>90</v>
      </c>
      <c r="D1090" s="229" t="s">
        <v>1835</v>
      </c>
      <c r="E1090" s="227"/>
      <c r="F1090" s="228" t="s">
        <v>1836</v>
      </c>
      <c r="G1090" s="227" t="s">
        <v>221</v>
      </c>
    </row>
    <row r="1091" spans="1:7" x14ac:dyDescent="0.25">
      <c r="A1091" s="227">
        <f t="shared" si="17"/>
        <v>0</v>
      </c>
      <c r="B1091" s="227" t="s">
        <v>0</v>
      </c>
      <c r="C1091" s="228" t="s">
        <v>90</v>
      </c>
      <c r="D1091" s="229" t="s">
        <v>1837</v>
      </c>
      <c r="E1091" s="227"/>
      <c r="F1091" s="228" t="s">
        <v>1836</v>
      </c>
      <c r="G1091" s="227" t="s">
        <v>221</v>
      </c>
    </row>
    <row r="1092" spans="1:7" x14ac:dyDescent="0.25">
      <c r="A1092" s="227">
        <f t="shared" si="17"/>
        <v>0</v>
      </c>
      <c r="B1092" s="227" t="s">
        <v>0</v>
      </c>
      <c r="C1092" s="228" t="s">
        <v>90</v>
      </c>
      <c r="D1092" s="229" t="s">
        <v>1838</v>
      </c>
      <c r="E1092" s="227"/>
      <c r="F1092" s="228" t="s">
        <v>1836</v>
      </c>
      <c r="G1092" s="227" t="s">
        <v>221</v>
      </c>
    </row>
    <row r="1093" spans="1:7" x14ac:dyDescent="0.25">
      <c r="A1093" s="227">
        <f t="shared" si="17"/>
        <v>0</v>
      </c>
      <c r="B1093" s="227" t="s">
        <v>0</v>
      </c>
      <c r="C1093" s="228" t="s">
        <v>90</v>
      </c>
      <c r="D1093" s="229" t="s">
        <v>1839</v>
      </c>
      <c r="E1093" s="227"/>
      <c r="F1093" s="228" t="s">
        <v>1840</v>
      </c>
      <c r="G1093" s="227" t="s">
        <v>221</v>
      </c>
    </row>
    <row r="1094" spans="1:7" x14ac:dyDescent="0.25">
      <c r="A1094" s="227">
        <f t="shared" si="17"/>
        <v>0</v>
      </c>
      <c r="B1094" s="227" t="s">
        <v>0</v>
      </c>
      <c r="C1094" s="228" t="s">
        <v>90</v>
      </c>
      <c r="D1094" s="229" t="s">
        <v>1841</v>
      </c>
      <c r="E1094" s="227"/>
      <c r="F1094" s="228" t="s">
        <v>1840</v>
      </c>
      <c r="G1094" s="227" t="s">
        <v>221</v>
      </c>
    </row>
    <row r="1095" spans="1:7" x14ac:dyDescent="0.25">
      <c r="A1095" s="227">
        <f t="shared" si="17"/>
        <v>0</v>
      </c>
      <c r="B1095" s="227" t="s">
        <v>0</v>
      </c>
      <c r="C1095" s="228" t="s">
        <v>90</v>
      </c>
      <c r="D1095" s="229" t="s">
        <v>1842</v>
      </c>
      <c r="E1095" s="227"/>
      <c r="F1095" s="228" t="s">
        <v>1840</v>
      </c>
      <c r="G1095" s="227" t="s">
        <v>221</v>
      </c>
    </row>
    <row r="1096" spans="1:7" x14ac:dyDescent="0.25">
      <c r="A1096" s="227">
        <f t="shared" si="17"/>
        <v>0</v>
      </c>
      <c r="B1096" s="227" t="s">
        <v>0</v>
      </c>
      <c r="C1096" s="228" t="s">
        <v>90</v>
      </c>
      <c r="D1096" s="229" t="s">
        <v>1843</v>
      </c>
      <c r="E1096" s="227"/>
      <c r="F1096" s="228" t="s">
        <v>1844</v>
      </c>
      <c r="G1096" s="227" t="s">
        <v>221</v>
      </c>
    </row>
    <row r="1097" spans="1:7" x14ac:dyDescent="0.25">
      <c r="A1097" s="227">
        <f t="shared" si="17"/>
        <v>0</v>
      </c>
      <c r="B1097" s="227" t="s">
        <v>0</v>
      </c>
      <c r="C1097" s="228" t="s">
        <v>90</v>
      </c>
      <c r="D1097" s="229" t="s">
        <v>1845</v>
      </c>
      <c r="E1097" s="227"/>
      <c r="F1097" s="228" t="s">
        <v>1844</v>
      </c>
      <c r="G1097" s="227" t="s">
        <v>221</v>
      </c>
    </row>
    <row r="1098" spans="1:7" x14ac:dyDescent="0.25">
      <c r="A1098" s="227">
        <f t="shared" si="17"/>
        <v>0</v>
      </c>
      <c r="B1098" s="227" t="s">
        <v>0</v>
      </c>
      <c r="C1098" s="228" t="s">
        <v>90</v>
      </c>
      <c r="D1098" s="229" t="s">
        <v>1846</v>
      </c>
      <c r="E1098" s="227"/>
      <c r="F1098" s="228" t="s">
        <v>1440</v>
      </c>
      <c r="G1098" s="227" t="s">
        <v>336</v>
      </c>
    </row>
    <row r="1099" spans="1:7" x14ac:dyDescent="0.25">
      <c r="A1099" s="227">
        <f t="shared" si="17"/>
        <v>0</v>
      </c>
      <c r="B1099" s="227" t="s">
        <v>0</v>
      </c>
      <c r="C1099" s="228" t="s">
        <v>90</v>
      </c>
      <c r="D1099" s="229" t="s">
        <v>1847</v>
      </c>
      <c r="E1099" s="227"/>
      <c r="F1099" s="228" t="s">
        <v>1440</v>
      </c>
      <c r="G1099" s="227" t="s">
        <v>336</v>
      </c>
    </row>
    <row r="1100" spans="1:7" x14ac:dyDescent="0.25">
      <c r="A1100" s="227">
        <f t="shared" si="17"/>
        <v>0</v>
      </c>
      <c r="B1100" s="227" t="s">
        <v>0</v>
      </c>
      <c r="C1100" s="228" t="s">
        <v>90</v>
      </c>
      <c r="D1100" s="229" t="s">
        <v>1848</v>
      </c>
      <c r="E1100" s="227"/>
      <c r="F1100" s="228" t="s">
        <v>1440</v>
      </c>
      <c r="G1100" s="227" t="s">
        <v>336</v>
      </c>
    </row>
    <row r="1101" spans="1:7" x14ac:dyDescent="0.25">
      <c r="A1101" s="227">
        <f t="shared" si="17"/>
        <v>0</v>
      </c>
      <c r="B1101" s="227" t="s">
        <v>0</v>
      </c>
      <c r="C1101" s="228" t="s">
        <v>90</v>
      </c>
      <c r="D1101" s="229" t="s">
        <v>1849</v>
      </c>
      <c r="E1101" s="227"/>
      <c r="F1101" s="228" t="s">
        <v>1844</v>
      </c>
      <c r="G1101" s="227" t="s">
        <v>221</v>
      </c>
    </row>
    <row r="1102" spans="1:7" x14ac:dyDescent="0.25">
      <c r="A1102" s="227">
        <f t="shared" si="17"/>
        <v>0</v>
      </c>
      <c r="B1102" s="227" t="s">
        <v>0</v>
      </c>
      <c r="C1102" s="228" t="s">
        <v>90</v>
      </c>
      <c r="D1102" s="229" t="s">
        <v>1850</v>
      </c>
      <c r="E1102" s="227"/>
      <c r="F1102" s="228" t="s">
        <v>1844</v>
      </c>
      <c r="G1102" s="227" t="s">
        <v>221</v>
      </c>
    </row>
    <row r="1103" spans="1:7" x14ac:dyDescent="0.25">
      <c r="A1103" s="227">
        <f t="shared" si="17"/>
        <v>0</v>
      </c>
      <c r="B1103" s="227" t="s">
        <v>0</v>
      </c>
      <c r="C1103" s="228" t="s">
        <v>90</v>
      </c>
      <c r="D1103" s="229" t="s">
        <v>1851</v>
      </c>
      <c r="E1103" s="227"/>
      <c r="F1103" s="228" t="s">
        <v>1844</v>
      </c>
      <c r="G1103" s="227" t="s">
        <v>221</v>
      </c>
    </row>
    <row r="1104" spans="1:7" x14ac:dyDescent="0.25">
      <c r="A1104" s="227">
        <f t="shared" si="17"/>
        <v>0</v>
      </c>
      <c r="B1104" s="227" t="s">
        <v>0</v>
      </c>
      <c r="C1104" s="228" t="s">
        <v>90</v>
      </c>
      <c r="D1104" s="229" t="s">
        <v>1852</v>
      </c>
      <c r="E1104" s="227"/>
      <c r="F1104" s="228" t="s">
        <v>1844</v>
      </c>
      <c r="G1104" s="227" t="s">
        <v>221</v>
      </c>
    </row>
    <row r="1105" spans="1:7" x14ac:dyDescent="0.25">
      <c r="A1105" s="227">
        <f t="shared" si="17"/>
        <v>0</v>
      </c>
      <c r="B1105" s="227" t="s">
        <v>0</v>
      </c>
      <c r="C1105" s="228" t="s">
        <v>90</v>
      </c>
      <c r="D1105" s="229" t="s">
        <v>1853</v>
      </c>
      <c r="E1105" s="227" t="s">
        <v>346</v>
      </c>
      <c r="F1105" s="228" t="s">
        <v>1854</v>
      </c>
      <c r="G1105" s="227" t="s">
        <v>222</v>
      </c>
    </row>
    <row r="1106" spans="1:7" x14ac:dyDescent="0.25">
      <c r="A1106" s="227">
        <f t="shared" si="17"/>
        <v>0</v>
      </c>
      <c r="B1106" s="227" t="s">
        <v>0</v>
      </c>
      <c r="C1106" s="228" t="s">
        <v>90</v>
      </c>
      <c r="D1106" s="229" t="s">
        <v>1855</v>
      </c>
      <c r="E1106" s="227"/>
      <c r="F1106" s="228" t="s">
        <v>1372</v>
      </c>
      <c r="G1106" s="227" t="s">
        <v>222</v>
      </c>
    </row>
    <row r="1107" spans="1:7" x14ac:dyDescent="0.25">
      <c r="A1107" s="227">
        <f t="shared" si="17"/>
        <v>0</v>
      </c>
      <c r="B1107" s="227" t="s">
        <v>0</v>
      </c>
      <c r="C1107" s="228" t="s">
        <v>90</v>
      </c>
      <c r="D1107" s="229" t="s">
        <v>1856</v>
      </c>
      <c r="E1107" s="227"/>
      <c r="F1107" s="228" t="s">
        <v>1268</v>
      </c>
      <c r="G1107" s="227" t="s">
        <v>222</v>
      </c>
    </row>
    <row r="1108" spans="1:7" x14ac:dyDescent="0.25">
      <c r="A1108" s="227">
        <f t="shared" si="17"/>
        <v>0</v>
      </c>
      <c r="B1108" s="227" t="s">
        <v>0</v>
      </c>
      <c r="C1108" s="228" t="s">
        <v>90</v>
      </c>
      <c r="D1108" s="229" t="s">
        <v>1857</v>
      </c>
      <c r="E1108" s="227"/>
      <c r="F1108" s="228" t="s">
        <v>1704</v>
      </c>
      <c r="G1108" s="227" t="s">
        <v>221</v>
      </c>
    </row>
    <row r="1109" spans="1:7" x14ac:dyDescent="0.25">
      <c r="A1109" s="227">
        <f t="shared" si="17"/>
        <v>0</v>
      </c>
      <c r="B1109" s="227" t="s">
        <v>0</v>
      </c>
      <c r="C1109" s="228" t="s">
        <v>90</v>
      </c>
      <c r="D1109" s="229" t="s">
        <v>1858</v>
      </c>
      <c r="E1109" s="227"/>
      <c r="F1109" s="228" t="s">
        <v>1859</v>
      </c>
      <c r="G1109" s="227" t="s">
        <v>221</v>
      </c>
    </row>
    <row r="1110" spans="1:7" x14ac:dyDescent="0.25">
      <c r="A1110" s="227">
        <f t="shared" si="17"/>
        <v>0</v>
      </c>
      <c r="B1110" s="227" t="s">
        <v>0</v>
      </c>
      <c r="C1110" s="228" t="s">
        <v>90</v>
      </c>
      <c r="D1110" s="229" t="s">
        <v>1860</v>
      </c>
      <c r="E1110" s="227"/>
      <c r="F1110" s="228" t="s">
        <v>1859</v>
      </c>
      <c r="G1110" s="227" t="s">
        <v>221</v>
      </c>
    </row>
    <row r="1111" spans="1:7" x14ac:dyDescent="0.25">
      <c r="A1111" s="227">
        <f t="shared" si="17"/>
        <v>0</v>
      </c>
      <c r="B1111" s="227" t="s">
        <v>0</v>
      </c>
      <c r="C1111" s="228" t="s">
        <v>90</v>
      </c>
      <c r="D1111" s="229" t="s">
        <v>1861</v>
      </c>
      <c r="E1111" s="227"/>
      <c r="F1111" s="228" t="s">
        <v>1859</v>
      </c>
      <c r="G1111" s="227" t="s">
        <v>221</v>
      </c>
    </row>
    <row r="1112" spans="1:7" x14ac:dyDescent="0.25">
      <c r="A1112" s="227">
        <f t="shared" si="17"/>
        <v>0</v>
      </c>
      <c r="B1112" s="227" t="s">
        <v>0</v>
      </c>
      <c r="C1112" s="228" t="s">
        <v>90</v>
      </c>
      <c r="D1112" s="229" t="s">
        <v>1862</v>
      </c>
      <c r="E1112" s="227"/>
      <c r="F1112" s="228" t="s">
        <v>1859</v>
      </c>
      <c r="G1112" s="227" t="s">
        <v>221</v>
      </c>
    </row>
    <row r="1113" spans="1:7" x14ac:dyDescent="0.25">
      <c r="A1113" s="227">
        <f t="shared" si="17"/>
        <v>0</v>
      </c>
      <c r="B1113" s="227" t="s">
        <v>0</v>
      </c>
      <c r="C1113" s="228" t="s">
        <v>90</v>
      </c>
      <c r="D1113" s="229" t="s">
        <v>1863</v>
      </c>
      <c r="E1113" s="227"/>
      <c r="F1113" s="228" t="s">
        <v>1859</v>
      </c>
      <c r="G1113" s="227" t="s">
        <v>221</v>
      </c>
    </row>
    <row r="1114" spans="1:7" x14ac:dyDescent="0.25">
      <c r="A1114" s="227">
        <f t="shared" si="17"/>
        <v>0</v>
      </c>
      <c r="B1114" s="227" t="s">
        <v>0</v>
      </c>
      <c r="C1114" s="228" t="s">
        <v>90</v>
      </c>
      <c r="D1114" s="229" t="s">
        <v>1864</v>
      </c>
      <c r="E1114" s="227"/>
      <c r="F1114" s="228" t="s">
        <v>1859</v>
      </c>
      <c r="G1114" s="227" t="s">
        <v>221</v>
      </c>
    </row>
    <row r="1115" spans="1:7" x14ac:dyDescent="0.25">
      <c r="A1115" s="227">
        <f t="shared" si="17"/>
        <v>0</v>
      </c>
      <c r="B1115" s="227" t="s">
        <v>0</v>
      </c>
      <c r="C1115" s="228" t="s">
        <v>90</v>
      </c>
      <c r="D1115" s="229" t="s">
        <v>1865</v>
      </c>
      <c r="E1115" s="227" t="s">
        <v>346</v>
      </c>
      <c r="F1115" s="228" t="s">
        <v>1866</v>
      </c>
      <c r="G1115" s="227" t="s">
        <v>336</v>
      </c>
    </row>
    <row r="1116" spans="1:7" x14ac:dyDescent="0.25">
      <c r="A1116" s="227">
        <f t="shared" si="17"/>
        <v>0</v>
      </c>
      <c r="B1116" s="227" t="s">
        <v>0</v>
      </c>
      <c r="C1116" s="228" t="s">
        <v>90</v>
      </c>
      <c r="D1116" s="229" t="s">
        <v>1867</v>
      </c>
      <c r="E1116" s="227" t="s">
        <v>346</v>
      </c>
      <c r="F1116" s="228" t="s">
        <v>1866</v>
      </c>
      <c r="G1116" s="227" t="s">
        <v>336</v>
      </c>
    </row>
    <row r="1117" spans="1:7" x14ac:dyDescent="0.25">
      <c r="A1117" s="227">
        <f t="shared" si="17"/>
        <v>0</v>
      </c>
      <c r="B1117" s="227" t="s">
        <v>0</v>
      </c>
      <c r="C1117" s="228" t="s">
        <v>90</v>
      </c>
      <c r="D1117" s="229" t="s">
        <v>1868</v>
      </c>
      <c r="E1117" s="227"/>
      <c r="F1117" s="228" t="s">
        <v>1866</v>
      </c>
      <c r="G1117" s="227" t="s">
        <v>336</v>
      </c>
    </row>
    <row r="1118" spans="1:7" x14ac:dyDescent="0.25">
      <c r="A1118" s="227">
        <f t="shared" si="17"/>
        <v>0</v>
      </c>
      <c r="B1118" s="227" t="s">
        <v>0</v>
      </c>
      <c r="C1118" s="228" t="s">
        <v>90</v>
      </c>
      <c r="D1118" s="229" t="s">
        <v>1869</v>
      </c>
      <c r="E1118" s="227"/>
      <c r="F1118" s="228" t="s">
        <v>1870</v>
      </c>
      <c r="G1118" s="227" t="s">
        <v>222</v>
      </c>
    </row>
    <row r="1119" spans="1:7" x14ac:dyDescent="0.25">
      <c r="A1119" s="227">
        <f t="shared" si="17"/>
        <v>0</v>
      </c>
      <c r="B1119" s="227" t="s">
        <v>0</v>
      </c>
      <c r="C1119" s="228" t="s">
        <v>90</v>
      </c>
      <c r="D1119" s="229" t="s">
        <v>1871</v>
      </c>
      <c r="E1119" s="227" t="s">
        <v>444</v>
      </c>
      <c r="F1119" s="228" t="s">
        <v>1872</v>
      </c>
      <c r="G1119" s="227" t="s">
        <v>222</v>
      </c>
    </row>
    <row r="1120" spans="1:7" x14ac:dyDescent="0.25">
      <c r="A1120" s="227">
        <f t="shared" si="17"/>
        <v>0</v>
      </c>
      <c r="B1120" s="227" t="s">
        <v>0</v>
      </c>
      <c r="C1120" s="228" t="s">
        <v>90</v>
      </c>
      <c r="D1120" s="229" t="s">
        <v>1873</v>
      </c>
      <c r="E1120" s="227" t="s">
        <v>346</v>
      </c>
      <c r="F1120" s="228" t="s">
        <v>1874</v>
      </c>
      <c r="G1120" s="227" t="s">
        <v>222</v>
      </c>
    </row>
    <row r="1121" spans="1:7" x14ac:dyDescent="0.25">
      <c r="A1121" s="227">
        <f t="shared" si="17"/>
        <v>0</v>
      </c>
      <c r="B1121" s="227" t="s">
        <v>0</v>
      </c>
      <c r="C1121" s="228" t="s">
        <v>90</v>
      </c>
      <c r="D1121" s="229" t="s">
        <v>1875</v>
      </c>
      <c r="E1121" s="227" t="s">
        <v>346</v>
      </c>
      <c r="F1121" s="228" t="s">
        <v>1874</v>
      </c>
      <c r="G1121" s="227" t="s">
        <v>222</v>
      </c>
    </row>
    <row r="1122" spans="1:7" x14ac:dyDescent="0.25">
      <c r="A1122" s="227">
        <f t="shared" si="17"/>
        <v>0</v>
      </c>
      <c r="B1122" s="227" t="s">
        <v>0</v>
      </c>
      <c r="C1122" s="228" t="s">
        <v>90</v>
      </c>
      <c r="D1122" s="229" t="s">
        <v>1876</v>
      </c>
      <c r="E1122" s="227" t="s">
        <v>346</v>
      </c>
      <c r="F1122" s="228" t="s">
        <v>1874</v>
      </c>
      <c r="G1122" s="227" t="s">
        <v>222</v>
      </c>
    </row>
    <row r="1123" spans="1:7" x14ac:dyDescent="0.25">
      <c r="A1123" s="227">
        <f t="shared" si="17"/>
        <v>0</v>
      </c>
      <c r="B1123" s="227" t="s">
        <v>0</v>
      </c>
      <c r="C1123" s="228" t="s">
        <v>90</v>
      </c>
      <c r="D1123" s="229" t="s">
        <v>1877</v>
      </c>
      <c r="E1123" s="227" t="s">
        <v>360</v>
      </c>
      <c r="F1123" s="228" t="s">
        <v>1878</v>
      </c>
      <c r="G1123" s="227" t="s">
        <v>222</v>
      </c>
    </row>
    <row r="1124" spans="1:7" x14ac:dyDescent="0.25">
      <c r="A1124" s="227">
        <f t="shared" si="17"/>
        <v>0</v>
      </c>
      <c r="B1124" s="227" t="s">
        <v>0</v>
      </c>
      <c r="C1124" s="228" t="s">
        <v>90</v>
      </c>
      <c r="D1124" s="229" t="s">
        <v>1879</v>
      </c>
      <c r="E1124" s="227" t="s">
        <v>360</v>
      </c>
      <c r="F1124" s="228" t="s">
        <v>1878</v>
      </c>
      <c r="G1124" s="227" t="s">
        <v>222</v>
      </c>
    </row>
    <row r="1125" spans="1:7" x14ac:dyDescent="0.25">
      <c r="A1125" s="227">
        <f t="shared" si="17"/>
        <v>0</v>
      </c>
      <c r="B1125" s="227" t="s">
        <v>0</v>
      </c>
      <c r="C1125" s="228" t="s">
        <v>90</v>
      </c>
      <c r="D1125" s="229" t="s">
        <v>1880</v>
      </c>
      <c r="E1125" s="227" t="s">
        <v>360</v>
      </c>
      <c r="F1125" s="228" t="s">
        <v>1878</v>
      </c>
      <c r="G1125" s="227" t="s">
        <v>222</v>
      </c>
    </row>
    <row r="1126" spans="1:7" x14ac:dyDescent="0.25">
      <c r="A1126" s="227">
        <f t="shared" si="17"/>
        <v>0</v>
      </c>
      <c r="B1126" s="227" t="s">
        <v>0</v>
      </c>
      <c r="C1126" s="228" t="s">
        <v>90</v>
      </c>
      <c r="D1126" s="229" t="s">
        <v>1881</v>
      </c>
      <c r="E1126" s="227" t="s">
        <v>360</v>
      </c>
      <c r="F1126" s="228" t="s">
        <v>1878</v>
      </c>
      <c r="G1126" s="227" t="s">
        <v>222</v>
      </c>
    </row>
    <row r="1127" spans="1:7" x14ac:dyDescent="0.25">
      <c r="A1127" s="227">
        <f t="shared" si="17"/>
        <v>0</v>
      </c>
      <c r="B1127" s="227" t="s">
        <v>0</v>
      </c>
      <c r="C1127" s="228" t="s">
        <v>90</v>
      </c>
      <c r="D1127" s="229" t="s">
        <v>1882</v>
      </c>
      <c r="E1127" s="227" t="s">
        <v>360</v>
      </c>
      <c r="F1127" s="228" t="s">
        <v>1878</v>
      </c>
      <c r="G1127" s="227" t="s">
        <v>222</v>
      </c>
    </row>
    <row r="1128" spans="1:7" x14ac:dyDescent="0.25">
      <c r="A1128" s="227">
        <f t="shared" si="17"/>
        <v>0</v>
      </c>
      <c r="B1128" s="227" t="s">
        <v>0</v>
      </c>
      <c r="C1128" s="228" t="s">
        <v>90</v>
      </c>
      <c r="D1128" s="229" t="s">
        <v>1883</v>
      </c>
      <c r="E1128" s="227" t="s">
        <v>346</v>
      </c>
      <c r="F1128" s="228" t="s">
        <v>1874</v>
      </c>
      <c r="G1128" s="227" t="s">
        <v>222</v>
      </c>
    </row>
    <row r="1129" spans="1:7" x14ac:dyDescent="0.25">
      <c r="A1129" s="227">
        <f t="shared" si="17"/>
        <v>0</v>
      </c>
      <c r="B1129" s="227" t="s">
        <v>0</v>
      </c>
      <c r="C1129" s="228" t="s">
        <v>90</v>
      </c>
      <c r="D1129" s="229" t="s">
        <v>1884</v>
      </c>
      <c r="E1129" s="227" t="s">
        <v>346</v>
      </c>
      <c r="F1129" s="228" t="s">
        <v>1874</v>
      </c>
      <c r="G1129" s="227" t="s">
        <v>222</v>
      </c>
    </row>
    <row r="1130" spans="1:7" x14ac:dyDescent="0.25">
      <c r="A1130" s="227">
        <f t="shared" si="17"/>
        <v>0</v>
      </c>
      <c r="B1130" s="227" t="s">
        <v>0</v>
      </c>
      <c r="C1130" s="228" t="s">
        <v>90</v>
      </c>
      <c r="D1130" s="229" t="s">
        <v>1885</v>
      </c>
      <c r="E1130" s="227" t="s">
        <v>346</v>
      </c>
      <c r="F1130" s="228" t="s">
        <v>1518</v>
      </c>
      <c r="G1130" s="227" t="s">
        <v>222</v>
      </c>
    </row>
    <row r="1131" spans="1:7" x14ac:dyDescent="0.25">
      <c r="A1131" s="227">
        <f t="shared" si="17"/>
        <v>0</v>
      </c>
      <c r="B1131" s="227" t="s">
        <v>0</v>
      </c>
      <c r="C1131" s="228" t="s">
        <v>90</v>
      </c>
      <c r="D1131" s="229" t="s">
        <v>1886</v>
      </c>
      <c r="E1131" s="227" t="s">
        <v>346</v>
      </c>
      <c r="F1131" s="228" t="s">
        <v>1874</v>
      </c>
      <c r="G1131" s="227" t="s">
        <v>222</v>
      </c>
    </row>
    <row r="1132" spans="1:7" x14ac:dyDescent="0.25">
      <c r="A1132" s="227">
        <f t="shared" si="17"/>
        <v>0</v>
      </c>
      <c r="B1132" s="227" t="s">
        <v>0</v>
      </c>
      <c r="C1132" s="228" t="s">
        <v>90</v>
      </c>
      <c r="D1132" s="229" t="s">
        <v>1887</v>
      </c>
      <c r="E1132" s="227" t="s">
        <v>346</v>
      </c>
      <c r="F1132" s="228" t="s">
        <v>1874</v>
      </c>
      <c r="G1132" s="227" t="s">
        <v>222</v>
      </c>
    </row>
    <row r="1133" spans="1:7" x14ac:dyDescent="0.25">
      <c r="A1133" s="227">
        <f t="shared" si="17"/>
        <v>0</v>
      </c>
      <c r="B1133" s="227" t="s">
        <v>0</v>
      </c>
      <c r="C1133" s="228" t="s">
        <v>90</v>
      </c>
      <c r="D1133" s="229" t="s">
        <v>1888</v>
      </c>
      <c r="E1133" s="227" t="s">
        <v>360</v>
      </c>
      <c r="F1133" s="228" t="s">
        <v>1878</v>
      </c>
      <c r="G1133" s="227" t="s">
        <v>222</v>
      </c>
    </row>
    <row r="1134" spans="1:7" x14ac:dyDescent="0.25">
      <c r="A1134" s="227">
        <f t="shared" si="17"/>
        <v>0</v>
      </c>
      <c r="B1134" s="227" t="s">
        <v>0</v>
      </c>
      <c r="C1134" s="228" t="s">
        <v>90</v>
      </c>
      <c r="D1134" s="229" t="s">
        <v>1889</v>
      </c>
      <c r="E1134" s="227" t="s">
        <v>360</v>
      </c>
      <c r="F1134" s="228" t="s">
        <v>1878</v>
      </c>
      <c r="G1134" s="227" t="s">
        <v>222</v>
      </c>
    </row>
    <row r="1135" spans="1:7" x14ac:dyDescent="0.25">
      <c r="A1135" s="227">
        <f t="shared" si="17"/>
        <v>0</v>
      </c>
      <c r="B1135" s="227" t="s">
        <v>0</v>
      </c>
      <c r="C1135" s="228" t="s">
        <v>90</v>
      </c>
      <c r="D1135" s="229" t="s">
        <v>1890</v>
      </c>
      <c r="E1135" s="227" t="s">
        <v>360</v>
      </c>
      <c r="F1135" s="228" t="s">
        <v>1878</v>
      </c>
      <c r="G1135" s="227" t="s">
        <v>222</v>
      </c>
    </row>
    <row r="1136" spans="1:7" x14ac:dyDescent="0.25">
      <c r="A1136" s="227">
        <f t="shared" si="17"/>
        <v>0</v>
      </c>
      <c r="B1136" s="227" t="s">
        <v>0</v>
      </c>
      <c r="C1136" s="228" t="s">
        <v>90</v>
      </c>
      <c r="D1136" s="229" t="s">
        <v>1891</v>
      </c>
      <c r="E1136" s="227" t="s">
        <v>360</v>
      </c>
      <c r="F1136" s="228" t="s">
        <v>1878</v>
      </c>
      <c r="G1136" s="227" t="s">
        <v>222</v>
      </c>
    </row>
    <row r="1137" spans="1:7" x14ac:dyDescent="0.25">
      <c r="A1137" s="227">
        <f t="shared" si="17"/>
        <v>0</v>
      </c>
      <c r="B1137" s="227" t="s">
        <v>0</v>
      </c>
      <c r="C1137" s="228" t="s">
        <v>90</v>
      </c>
      <c r="D1137" s="229" t="s">
        <v>1892</v>
      </c>
      <c r="E1137" s="227" t="s">
        <v>346</v>
      </c>
      <c r="F1137" s="228" t="s">
        <v>1874</v>
      </c>
      <c r="G1137" s="227" t="s">
        <v>222</v>
      </c>
    </row>
    <row r="1138" spans="1:7" x14ac:dyDescent="0.25">
      <c r="A1138" s="227">
        <f t="shared" si="17"/>
        <v>0</v>
      </c>
      <c r="B1138" s="227" t="s">
        <v>0</v>
      </c>
      <c r="C1138" s="228" t="s">
        <v>90</v>
      </c>
      <c r="D1138" s="229" t="s">
        <v>1893</v>
      </c>
      <c r="E1138" s="227" t="s">
        <v>346</v>
      </c>
      <c r="F1138" s="228" t="s">
        <v>1874</v>
      </c>
      <c r="G1138" s="227" t="s">
        <v>222</v>
      </c>
    </row>
    <row r="1139" spans="1:7" x14ac:dyDescent="0.25">
      <c r="A1139" s="227">
        <f t="shared" si="17"/>
        <v>0</v>
      </c>
      <c r="B1139" s="227" t="s">
        <v>0</v>
      </c>
      <c r="C1139" s="228" t="s">
        <v>90</v>
      </c>
      <c r="D1139" s="229" t="s">
        <v>1894</v>
      </c>
      <c r="E1139" s="227" t="s">
        <v>346</v>
      </c>
      <c r="F1139" s="228" t="s">
        <v>1874</v>
      </c>
      <c r="G1139" s="227" t="s">
        <v>222</v>
      </c>
    </row>
    <row r="1140" spans="1:7" x14ac:dyDescent="0.25">
      <c r="A1140" s="227">
        <f t="shared" si="17"/>
        <v>0</v>
      </c>
      <c r="B1140" s="227" t="s">
        <v>0</v>
      </c>
      <c r="C1140" s="228" t="s">
        <v>90</v>
      </c>
      <c r="D1140" s="229" t="s">
        <v>1895</v>
      </c>
      <c r="E1140" s="227" t="s">
        <v>346</v>
      </c>
      <c r="F1140" s="228" t="s">
        <v>1874</v>
      </c>
      <c r="G1140" s="227" t="s">
        <v>222</v>
      </c>
    </row>
    <row r="1141" spans="1:7" x14ac:dyDescent="0.25">
      <c r="A1141" s="227">
        <f t="shared" si="17"/>
        <v>0</v>
      </c>
      <c r="B1141" s="227" t="s">
        <v>0</v>
      </c>
      <c r="C1141" s="228" t="s">
        <v>90</v>
      </c>
      <c r="D1141" s="229" t="s">
        <v>1896</v>
      </c>
      <c r="E1141" s="227" t="s">
        <v>346</v>
      </c>
      <c r="F1141" s="228" t="s">
        <v>1874</v>
      </c>
      <c r="G1141" s="227" t="s">
        <v>222</v>
      </c>
    </row>
    <row r="1142" spans="1:7" x14ac:dyDescent="0.25">
      <c r="A1142" s="227">
        <f t="shared" si="17"/>
        <v>0</v>
      </c>
      <c r="B1142" s="227" t="s">
        <v>0</v>
      </c>
      <c r="C1142" s="228" t="s">
        <v>90</v>
      </c>
      <c r="D1142" s="229" t="s">
        <v>1897</v>
      </c>
      <c r="E1142" s="227" t="s">
        <v>346</v>
      </c>
      <c r="F1142" s="228" t="s">
        <v>1874</v>
      </c>
      <c r="G1142" s="227" t="s">
        <v>222</v>
      </c>
    </row>
    <row r="1143" spans="1:7" x14ac:dyDescent="0.25">
      <c r="A1143" s="227">
        <f t="shared" si="17"/>
        <v>0</v>
      </c>
      <c r="B1143" s="227" t="s">
        <v>0</v>
      </c>
      <c r="C1143" s="228" t="s">
        <v>90</v>
      </c>
      <c r="D1143" s="229" t="s">
        <v>1898</v>
      </c>
      <c r="E1143" s="227" t="s">
        <v>360</v>
      </c>
      <c r="F1143" s="228" t="s">
        <v>1899</v>
      </c>
      <c r="G1143" s="227" t="s">
        <v>222</v>
      </c>
    </row>
    <row r="1144" spans="1:7" x14ac:dyDescent="0.25">
      <c r="A1144" s="227">
        <f t="shared" si="17"/>
        <v>0</v>
      </c>
      <c r="B1144" s="227" t="s">
        <v>0</v>
      </c>
      <c r="C1144" s="228" t="s">
        <v>90</v>
      </c>
      <c r="D1144" s="229" t="s">
        <v>1900</v>
      </c>
      <c r="E1144" s="227"/>
      <c r="F1144" s="228" t="s">
        <v>1901</v>
      </c>
      <c r="G1144" s="227" t="s">
        <v>222</v>
      </c>
    </row>
    <row r="1145" spans="1:7" x14ac:dyDescent="0.25">
      <c r="A1145" s="227">
        <f t="shared" si="17"/>
        <v>0</v>
      </c>
      <c r="B1145" s="227" t="s">
        <v>0</v>
      </c>
      <c r="C1145" s="228" t="s">
        <v>90</v>
      </c>
      <c r="D1145" s="229" t="s">
        <v>1902</v>
      </c>
      <c r="E1145" s="227"/>
      <c r="F1145" s="228" t="s">
        <v>1903</v>
      </c>
      <c r="G1145" s="227" t="s">
        <v>222</v>
      </c>
    </row>
    <row r="1146" spans="1:7" x14ac:dyDescent="0.25">
      <c r="A1146" s="227">
        <f t="shared" si="17"/>
        <v>0</v>
      </c>
      <c r="B1146" s="227" t="s">
        <v>0</v>
      </c>
      <c r="C1146" s="228" t="s">
        <v>90</v>
      </c>
      <c r="D1146" s="229" t="s">
        <v>1904</v>
      </c>
      <c r="E1146" s="227"/>
      <c r="F1146" s="228" t="s">
        <v>1905</v>
      </c>
      <c r="G1146" s="227" t="s">
        <v>222</v>
      </c>
    </row>
    <row r="1147" spans="1:7" x14ac:dyDescent="0.25">
      <c r="A1147" s="227">
        <f t="shared" si="17"/>
        <v>0</v>
      </c>
      <c r="B1147" s="227" t="s">
        <v>0</v>
      </c>
      <c r="C1147" s="228" t="s">
        <v>91</v>
      </c>
      <c r="D1147" s="229" t="s">
        <v>1906</v>
      </c>
      <c r="E1147" s="227" t="s">
        <v>346</v>
      </c>
      <c r="F1147" s="233">
        <v>15.842071759259261</v>
      </c>
      <c r="G1147" s="227" t="s">
        <v>222</v>
      </c>
    </row>
    <row r="1148" spans="1:7" x14ac:dyDescent="0.25">
      <c r="A1148" s="227">
        <f t="shared" si="17"/>
        <v>0</v>
      </c>
      <c r="B1148" s="227" t="s">
        <v>0</v>
      </c>
      <c r="C1148" s="228" t="s">
        <v>91</v>
      </c>
      <c r="D1148" s="229" t="s">
        <v>1907</v>
      </c>
      <c r="E1148" s="227" t="s">
        <v>370</v>
      </c>
      <c r="F1148" s="233">
        <v>16.215682870370369</v>
      </c>
      <c r="G1148" s="227" t="s">
        <v>222</v>
      </c>
    </row>
    <row r="1149" spans="1:7" x14ac:dyDescent="0.25">
      <c r="A1149" s="227">
        <f t="shared" si="17"/>
        <v>0</v>
      </c>
      <c r="B1149" s="227" t="s">
        <v>0</v>
      </c>
      <c r="C1149" s="228" t="s">
        <v>91</v>
      </c>
      <c r="D1149" s="229" t="s">
        <v>1908</v>
      </c>
      <c r="E1149" s="227" t="s">
        <v>1909</v>
      </c>
      <c r="F1149" s="228" t="s">
        <v>1910</v>
      </c>
      <c r="G1149" s="227" t="s">
        <v>222</v>
      </c>
    </row>
    <row r="1150" spans="1:7" x14ac:dyDescent="0.25">
      <c r="A1150" s="227">
        <f t="shared" si="17"/>
        <v>0</v>
      </c>
      <c r="B1150" s="227" t="s">
        <v>0</v>
      </c>
      <c r="C1150" s="228" t="s">
        <v>91</v>
      </c>
      <c r="D1150" s="229" t="s">
        <v>1911</v>
      </c>
      <c r="E1150" s="227" t="s">
        <v>1909</v>
      </c>
      <c r="F1150" s="228" t="s">
        <v>1910</v>
      </c>
      <c r="G1150" s="227" t="s">
        <v>222</v>
      </c>
    </row>
    <row r="1151" spans="1:7" x14ac:dyDescent="0.25">
      <c r="A1151" s="227">
        <f t="shared" si="17"/>
        <v>0</v>
      </c>
      <c r="B1151" s="227" t="s">
        <v>0</v>
      </c>
      <c r="C1151" s="228" t="s">
        <v>91</v>
      </c>
      <c r="D1151" s="229" t="s">
        <v>1912</v>
      </c>
      <c r="E1151" s="227" t="s">
        <v>346</v>
      </c>
      <c r="F1151" s="228" t="s">
        <v>1913</v>
      </c>
      <c r="G1151" s="227" t="s">
        <v>222</v>
      </c>
    </row>
    <row r="1152" spans="1:7" x14ac:dyDescent="0.25">
      <c r="A1152" s="227">
        <f t="shared" si="17"/>
        <v>0</v>
      </c>
      <c r="B1152" s="227" t="s">
        <v>0</v>
      </c>
      <c r="C1152" s="228" t="s">
        <v>91</v>
      </c>
      <c r="D1152" s="229" t="s">
        <v>1914</v>
      </c>
      <c r="E1152" s="227" t="s">
        <v>1909</v>
      </c>
      <c r="F1152" s="228" t="s">
        <v>1910</v>
      </c>
      <c r="G1152" s="227" t="s">
        <v>222</v>
      </c>
    </row>
    <row r="1153" spans="1:7" x14ac:dyDescent="0.25">
      <c r="A1153" s="227">
        <f t="shared" si="17"/>
        <v>0</v>
      </c>
      <c r="B1153" s="227" t="s">
        <v>0</v>
      </c>
      <c r="C1153" s="228" t="s">
        <v>91</v>
      </c>
      <c r="D1153" s="229" t="s">
        <v>1915</v>
      </c>
      <c r="E1153" s="227" t="s">
        <v>346</v>
      </c>
      <c r="F1153" s="228" t="s">
        <v>1916</v>
      </c>
      <c r="G1153" s="227" t="s">
        <v>221</v>
      </c>
    </row>
    <row r="1154" spans="1:7" x14ac:dyDescent="0.25">
      <c r="A1154" s="227">
        <f t="shared" ref="A1154:A1217" si="18">IF(J1154="SI",IF(C1154&lt;&gt;C1153,1,A1153+1),IF(C1154&lt;&gt;C1153,0,A1153))</f>
        <v>0</v>
      </c>
      <c r="B1154" s="227" t="s">
        <v>0</v>
      </c>
      <c r="C1154" s="228" t="s">
        <v>91</v>
      </c>
      <c r="D1154" s="229" t="s">
        <v>1917</v>
      </c>
      <c r="E1154" s="227" t="s">
        <v>346</v>
      </c>
      <c r="F1154" s="228" t="s">
        <v>1916</v>
      </c>
      <c r="G1154" s="227" t="s">
        <v>221</v>
      </c>
    </row>
    <row r="1155" spans="1:7" x14ac:dyDescent="0.25">
      <c r="A1155" s="227">
        <f t="shared" si="18"/>
        <v>0</v>
      </c>
      <c r="B1155" s="227" t="s">
        <v>0</v>
      </c>
      <c r="C1155" s="228" t="s">
        <v>91</v>
      </c>
      <c r="D1155" s="229" t="s">
        <v>1918</v>
      </c>
      <c r="E1155" s="227" t="s">
        <v>360</v>
      </c>
      <c r="F1155" s="228" t="s">
        <v>793</v>
      </c>
      <c r="G1155" s="227" t="s">
        <v>222</v>
      </c>
    </row>
    <row r="1156" spans="1:7" x14ac:dyDescent="0.25">
      <c r="A1156" s="227">
        <f t="shared" si="18"/>
        <v>0</v>
      </c>
      <c r="B1156" s="227" t="s">
        <v>0</v>
      </c>
      <c r="C1156" s="228" t="s">
        <v>91</v>
      </c>
      <c r="D1156" s="229" t="s">
        <v>1919</v>
      </c>
      <c r="E1156" s="227" t="s">
        <v>360</v>
      </c>
      <c r="F1156" s="228" t="s">
        <v>793</v>
      </c>
      <c r="G1156" s="227" t="s">
        <v>222</v>
      </c>
    </row>
    <row r="1157" spans="1:7" x14ac:dyDescent="0.25">
      <c r="A1157" s="227">
        <f t="shared" si="18"/>
        <v>0</v>
      </c>
      <c r="B1157" s="227" t="s">
        <v>0</v>
      </c>
      <c r="C1157" s="228" t="s">
        <v>91</v>
      </c>
      <c r="D1157" s="229" t="s">
        <v>1920</v>
      </c>
      <c r="E1157" s="227" t="s">
        <v>346</v>
      </c>
      <c r="F1157" s="228" t="s">
        <v>1921</v>
      </c>
      <c r="G1157" s="227" t="s">
        <v>221</v>
      </c>
    </row>
    <row r="1158" spans="1:7" x14ac:dyDescent="0.25">
      <c r="A1158" s="227">
        <f t="shared" si="18"/>
        <v>0</v>
      </c>
      <c r="B1158" s="227" t="s">
        <v>0</v>
      </c>
      <c r="C1158" s="228" t="s">
        <v>91</v>
      </c>
      <c r="D1158" s="229" t="s">
        <v>1922</v>
      </c>
      <c r="E1158" s="227" t="s">
        <v>346</v>
      </c>
      <c r="F1158" s="228" t="s">
        <v>1923</v>
      </c>
      <c r="G1158" s="227" t="s">
        <v>221</v>
      </c>
    </row>
    <row r="1159" spans="1:7" x14ac:dyDescent="0.25">
      <c r="A1159" s="227">
        <f t="shared" si="18"/>
        <v>0</v>
      </c>
      <c r="B1159" s="227" t="s">
        <v>0</v>
      </c>
      <c r="C1159" s="228" t="s">
        <v>92</v>
      </c>
      <c r="D1159" s="229" t="s">
        <v>1924</v>
      </c>
      <c r="E1159" s="227" t="s">
        <v>449</v>
      </c>
      <c r="F1159" s="228" t="s">
        <v>1910</v>
      </c>
      <c r="G1159" s="227" t="s">
        <v>222</v>
      </c>
    </row>
    <row r="1160" spans="1:7" x14ac:dyDescent="0.25">
      <c r="A1160" s="227">
        <f t="shared" si="18"/>
        <v>0</v>
      </c>
      <c r="B1160" s="227" t="s">
        <v>0</v>
      </c>
      <c r="C1160" s="228" t="s">
        <v>92</v>
      </c>
      <c r="D1160" s="229" t="s">
        <v>1925</v>
      </c>
      <c r="E1160" s="227"/>
      <c r="F1160" s="228" t="s">
        <v>1926</v>
      </c>
      <c r="G1160" s="227" t="s">
        <v>222</v>
      </c>
    </row>
    <row r="1161" spans="1:7" x14ac:dyDescent="0.25">
      <c r="A1161" s="227">
        <f t="shared" si="18"/>
        <v>0</v>
      </c>
      <c r="B1161" s="227" t="s">
        <v>0</v>
      </c>
      <c r="C1161" s="228" t="s">
        <v>92</v>
      </c>
      <c r="D1161" s="229" t="s">
        <v>1927</v>
      </c>
      <c r="E1161" s="227"/>
      <c r="F1161" s="228" t="s">
        <v>1928</v>
      </c>
      <c r="G1161" s="227" t="s">
        <v>222</v>
      </c>
    </row>
    <row r="1162" spans="1:7" x14ac:dyDescent="0.25">
      <c r="A1162" s="227">
        <f t="shared" si="18"/>
        <v>0</v>
      </c>
      <c r="B1162" s="227" t="s">
        <v>0</v>
      </c>
      <c r="C1162" s="228" t="s">
        <v>93</v>
      </c>
      <c r="D1162" s="229" t="s">
        <v>1929</v>
      </c>
      <c r="E1162" s="227" t="s">
        <v>346</v>
      </c>
      <c r="F1162" s="228" t="s">
        <v>1930</v>
      </c>
      <c r="G1162" s="227" t="s">
        <v>222</v>
      </c>
    </row>
    <row r="1163" spans="1:7" x14ac:dyDescent="0.25">
      <c r="A1163" s="227">
        <f t="shared" si="18"/>
        <v>0</v>
      </c>
      <c r="B1163" s="227" t="s">
        <v>0</v>
      </c>
      <c r="C1163" s="228" t="s">
        <v>93</v>
      </c>
      <c r="D1163" s="229" t="s">
        <v>1931</v>
      </c>
      <c r="E1163" s="227"/>
      <c r="F1163" s="228" t="s">
        <v>1932</v>
      </c>
      <c r="G1163" s="227" t="s">
        <v>222</v>
      </c>
    </row>
    <row r="1164" spans="1:7" x14ac:dyDescent="0.25">
      <c r="A1164" s="227">
        <f t="shared" si="18"/>
        <v>0</v>
      </c>
      <c r="B1164" s="227" t="s">
        <v>0</v>
      </c>
      <c r="C1164" s="228" t="s">
        <v>93</v>
      </c>
      <c r="D1164" s="229" t="s">
        <v>1933</v>
      </c>
      <c r="E1164" s="227" t="s">
        <v>1270</v>
      </c>
      <c r="F1164" s="228" t="s">
        <v>1934</v>
      </c>
      <c r="G1164" s="227" t="s">
        <v>222</v>
      </c>
    </row>
    <row r="1165" spans="1:7" x14ac:dyDescent="0.25">
      <c r="A1165" s="227">
        <f t="shared" si="18"/>
        <v>0</v>
      </c>
      <c r="B1165" s="227" t="s">
        <v>0</v>
      </c>
      <c r="C1165" s="228" t="s">
        <v>94</v>
      </c>
      <c r="D1165" s="229" t="s">
        <v>1935</v>
      </c>
      <c r="E1165" s="227" t="s">
        <v>360</v>
      </c>
      <c r="F1165" s="228" t="s">
        <v>1268</v>
      </c>
      <c r="G1165" s="227" t="s">
        <v>222</v>
      </c>
    </row>
    <row r="1166" spans="1:7" x14ac:dyDescent="0.25">
      <c r="A1166" s="227">
        <f t="shared" si="18"/>
        <v>0</v>
      </c>
      <c r="B1166" s="227" t="s">
        <v>0</v>
      </c>
      <c r="C1166" s="228" t="s">
        <v>94</v>
      </c>
      <c r="D1166" s="229" t="s">
        <v>1936</v>
      </c>
      <c r="E1166" s="227" t="s">
        <v>360</v>
      </c>
      <c r="F1166" s="228" t="s">
        <v>1268</v>
      </c>
      <c r="G1166" s="227" t="s">
        <v>222</v>
      </c>
    </row>
    <row r="1167" spans="1:7" x14ac:dyDescent="0.25">
      <c r="A1167" s="227">
        <f t="shared" si="18"/>
        <v>0</v>
      </c>
      <c r="B1167" s="227" t="s">
        <v>0</v>
      </c>
      <c r="C1167" s="228" t="s">
        <v>94</v>
      </c>
      <c r="D1167" s="229" t="s">
        <v>1937</v>
      </c>
      <c r="E1167" s="227" t="s">
        <v>360</v>
      </c>
      <c r="F1167" s="228" t="s">
        <v>1268</v>
      </c>
      <c r="G1167" s="227" t="s">
        <v>222</v>
      </c>
    </row>
    <row r="1168" spans="1:7" x14ac:dyDescent="0.25">
      <c r="A1168" s="227">
        <f t="shared" si="18"/>
        <v>0</v>
      </c>
      <c r="B1168" s="227" t="s">
        <v>0</v>
      </c>
      <c r="C1168" s="228" t="s">
        <v>94</v>
      </c>
      <c r="D1168" s="229" t="s">
        <v>1938</v>
      </c>
      <c r="E1168" s="227" t="s">
        <v>360</v>
      </c>
      <c r="F1168" s="228" t="s">
        <v>1268</v>
      </c>
      <c r="G1168" s="227" t="s">
        <v>222</v>
      </c>
    </row>
    <row r="1169" spans="1:7" x14ac:dyDescent="0.25">
      <c r="A1169" s="227">
        <f t="shared" si="18"/>
        <v>0</v>
      </c>
      <c r="B1169" s="227" t="s">
        <v>0</v>
      </c>
      <c r="C1169" s="228" t="s">
        <v>94</v>
      </c>
      <c r="D1169" s="229" t="s">
        <v>1939</v>
      </c>
      <c r="E1169" s="227" t="s">
        <v>360</v>
      </c>
      <c r="F1169" s="228" t="s">
        <v>1268</v>
      </c>
      <c r="G1169" s="227" t="s">
        <v>222</v>
      </c>
    </row>
    <row r="1170" spans="1:7" x14ac:dyDescent="0.25">
      <c r="A1170" s="227">
        <f t="shared" si="18"/>
        <v>0</v>
      </c>
      <c r="B1170" s="227" t="s">
        <v>0</v>
      </c>
      <c r="C1170" s="228" t="s">
        <v>94</v>
      </c>
      <c r="D1170" s="229" t="s">
        <v>1940</v>
      </c>
      <c r="E1170" s="227" t="s">
        <v>360</v>
      </c>
      <c r="F1170" s="228" t="s">
        <v>1268</v>
      </c>
      <c r="G1170" s="227" t="s">
        <v>222</v>
      </c>
    </row>
    <row r="1171" spans="1:7" x14ac:dyDescent="0.25">
      <c r="A1171" s="227">
        <f t="shared" si="18"/>
        <v>0</v>
      </c>
      <c r="B1171" s="227" t="s">
        <v>0</v>
      </c>
      <c r="C1171" s="228" t="s">
        <v>94</v>
      </c>
      <c r="D1171" s="229" t="s">
        <v>1941</v>
      </c>
      <c r="E1171" s="227" t="s">
        <v>360</v>
      </c>
      <c r="F1171" s="228" t="s">
        <v>1942</v>
      </c>
      <c r="G1171" s="227" t="s">
        <v>222</v>
      </c>
    </row>
    <row r="1172" spans="1:7" x14ac:dyDescent="0.25">
      <c r="A1172" s="227">
        <f t="shared" si="18"/>
        <v>0</v>
      </c>
      <c r="B1172" s="227" t="s">
        <v>0</v>
      </c>
      <c r="C1172" s="228" t="s">
        <v>94</v>
      </c>
      <c r="D1172" s="229" t="s">
        <v>1943</v>
      </c>
      <c r="E1172" s="227" t="s">
        <v>360</v>
      </c>
      <c r="F1172" s="228" t="s">
        <v>1944</v>
      </c>
      <c r="G1172" s="227" t="s">
        <v>222</v>
      </c>
    </row>
    <row r="1173" spans="1:7" x14ac:dyDescent="0.25">
      <c r="A1173" s="227">
        <f t="shared" si="18"/>
        <v>0</v>
      </c>
      <c r="B1173" s="227" t="s">
        <v>0</v>
      </c>
      <c r="C1173" s="228" t="s">
        <v>94</v>
      </c>
      <c r="D1173" s="229" t="s">
        <v>1945</v>
      </c>
      <c r="E1173" s="227" t="s">
        <v>360</v>
      </c>
      <c r="F1173" s="228" t="s">
        <v>1944</v>
      </c>
      <c r="G1173" s="227" t="s">
        <v>222</v>
      </c>
    </row>
    <row r="1174" spans="1:7" x14ac:dyDescent="0.25">
      <c r="A1174" s="227">
        <f t="shared" si="18"/>
        <v>0</v>
      </c>
      <c r="B1174" s="227" t="s">
        <v>0</v>
      </c>
      <c r="C1174" s="228" t="s">
        <v>94</v>
      </c>
      <c r="D1174" s="229" t="s">
        <v>1946</v>
      </c>
      <c r="E1174" s="227" t="s">
        <v>360</v>
      </c>
      <c r="F1174" s="228" t="s">
        <v>1944</v>
      </c>
      <c r="G1174" s="227" t="s">
        <v>222</v>
      </c>
    </row>
    <row r="1175" spans="1:7" x14ac:dyDescent="0.25">
      <c r="A1175" s="227">
        <f t="shared" si="18"/>
        <v>0</v>
      </c>
      <c r="B1175" s="227" t="s">
        <v>0</v>
      </c>
      <c r="C1175" s="228" t="s">
        <v>94</v>
      </c>
      <c r="D1175" s="229" t="s">
        <v>1947</v>
      </c>
      <c r="E1175" s="227" t="s">
        <v>360</v>
      </c>
      <c r="F1175" s="228" t="s">
        <v>1944</v>
      </c>
      <c r="G1175" s="227" t="s">
        <v>222</v>
      </c>
    </row>
    <row r="1176" spans="1:7" x14ac:dyDescent="0.25">
      <c r="A1176" s="227">
        <f t="shared" si="18"/>
        <v>0</v>
      </c>
      <c r="B1176" s="227" t="s">
        <v>0</v>
      </c>
      <c r="C1176" s="228" t="s">
        <v>94</v>
      </c>
      <c r="D1176" s="229" t="s">
        <v>1948</v>
      </c>
      <c r="E1176" s="227" t="s">
        <v>360</v>
      </c>
      <c r="F1176" s="228" t="s">
        <v>1949</v>
      </c>
      <c r="G1176" s="227" t="s">
        <v>222</v>
      </c>
    </row>
    <row r="1177" spans="1:7" x14ac:dyDescent="0.25">
      <c r="A1177" s="227">
        <f t="shared" si="18"/>
        <v>0</v>
      </c>
      <c r="B1177" s="227" t="s">
        <v>0</v>
      </c>
      <c r="C1177" s="228" t="s">
        <v>94</v>
      </c>
      <c r="D1177" s="229" t="s">
        <v>1950</v>
      </c>
      <c r="E1177" s="227" t="s">
        <v>360</v>
      </c>
      <c r="F1177" s="228" t="s">
        <v>1951</v>
      </c>
      <c r="G1177" s="227" t="s">
        <v>222</v>
      </c>
    </row>
    <row r="1178" spans="1:7" x14ac:dyDescent="0.25">
      <c r="A1178" s="227">
        <f t="shared" si="18"/>
        <v>0</v>
      </c>
      <c r="B1178" s="227" t="s">
        <v>0</v>
      </c>
      <c r="C1178" s="228" t="s">
        <v>94</v>
      </c>
      <c r="D1178" s="229" t="s">
        <v>1952</v>
      </c>
      <c r="E1178" s="227" t="s">
        <v>360</v>
      </c>
      <c r="F1178" s="228" t="s">
        <v>1951</v>
      </c>
      <c r="G1178" s="227" t="s">
        <v>222</v>
      </c>
    </row>
    <row r="1179" spans="1:7" x14ac:dyDescent="0.25">
      <c r="A1179" s="227">
        <f t="shared" si="18"/>
        <v>0</v>
      </c>
      <c r="B1179" s="227" t="s">
        <v>0</v>
      </c>
      <c r="C1179" s="228" t="s">
        <v>94</v>
      </c>
      <c r="D1179" s="229" t="s">
        <v>1953</v>
      </c>
      <c r="E1179" s="227" t="s">
        <v>360</v>
      </c>
      <c r="F1179" s="228" t="s">
        <v>1951</v>
      </c>
      <c r="G1179" s="227" t="s">
        <v>222</v>
      </c>
    </row>
    <row r="1180" spans="1:7" x14ac:dyDescent="0.25">
      <c r="A1180" s="227">
        <f t="shared" si="18"/>
        <v>0</v>
      </c>
      <c r="B1180" s="227" t="s">
        <v>0</v>
      </c>
      <c r="C1180" s="228" t="s">
        <v>94</v>
      </c>
      <c r="D1180" s="229" t="s">
        <v>1954</v>
      </c>
      <c r="E1180" s="227" t="s">
        <v>360</v>
      </c>
      <c r="F1180" s="228" t="s">
        <v>1951</v>
      </c>
      <c r="G1180" s="227" t="s">
        <v>222</v>
      </c>
    </row>
    <row r="1181" spans="1:7" x14ac:dyDescent="0.25">
      <c r="A1181" s="227">
        <f t="shared" si="18"/>
        <v>0</v>
      </c>
      <c r="B1181" s="227" t="s">
        <v>0</v>
      </c>
      <c r="C1181" s="228" t="s">
        <v>94</v>
      </c>
      <c r="D1181" s="229" t="s">
        <v>1955</v>
      </c>
      <c r="E1181" s="227" t="s">
        <v>360</v>
      </c>
      <c r="F1181" s="228" t="s">
        <v>1951</v>
      </c>
      <c r="G1181" s="227" t="s">
        <v>222</v>
      </c>
    </row>
    <row r="1182" spans="1:7" x14ac:dyDescent="0.25">
      <c r="A1182" s="227">
        <f t="shared" si="18"/>
        <v>0</v>
      </c>
      <c r="B1182" s="227" t="s">
        <v>0</v>
      </c>
      <c r="C1182" s="228" t="s">
        <v>94</v>
      </c>
      <c r="D1182" s="229" t="s">
        <v>1956</v>
      </c>
      <c r="E1182" s="227" t="s">
        <v>360</v>
      </c>
      <c r="F1182" s="228" t="s">
        <v>1949</v>
      </c>
      <c r="G1182" s="227" t="s">
        <v>222</v>
      </c>
    </row>
    <row r="1183" spans="1:7" x14ac:dyDescent="0.25">
      <c r="A1183" s="227">
        <f t="shared" si="18"/>
        <v>0</v>
      </c>
      <c r="B1183" s="227" t="s">
        <v>0</v>
      </c>
      <c r="C1183" s="228" t="s">
        <v>94</v>
      </c>
      <c r="D1183" s="229" t="s">
        <v>1957</v>
      </c>
      <c r="E1183" s="227" t="s">
        <v>360</v>
      </c>
      <c r="F1183" s="228" t="s">
        <v>1910</v>
      </c>
      <c r="G1183" s="227" t="s">
        <v>222</v>
      </c>
    </row>
    <row r="1184" spans="1:7" x14ac:dyDescent="0.25">
      <c r="A1184" s="227">
        <f t="shared" si="18"/>
        <v>0</v>
      </c>
      <c r="B1184" s="227" t="s">
        <v>0</v>
      </c>
      <c r="C1184" s="228" t="s">
        <v>94</v>
      </c>
      <c r="D1184" s="229" t="s">
        <v>1958</v>
      </c>
      <c r="E1184" s="227" t="s">
        <v>360</v>
      </c>
      <c r="F1184" s="228" t="s">
        <v>1910</v>
      </c>
      <c r="G1184" s="227" t="s">
        <v>222</v>
      </c>
    </row>
    <row r="1185" spans="1:7" x14ac:dyDescent="0.25">
      <c r="A1185" s="227">
        <f t="shared" si="18"/>
        <v>0</v>
      </c>
      <c r="B1185" s="227" t="s">
        <v>0</v>
      </c>
      <c r="C1185" s="228" t="s">
        <v>94</v>
      </c>
      <c r="D1185" s="229" t="s">
        <v>1959</v>
      </c>
      <c r="E1185" s="227" t="s">
        <v>360</v>
      </c>
      <c r="F1185" s="228" t="s">
        <v>1910</v>
      </c>
      <c r="G1185" s="227" t="s">
        <v>222</v>
      </c>
    </row>
    <row r="1186" spans="1:7" x14ac:dyDescent="0.25">
      <c r="A1186" s="227">
        <f t="shared" si="18"/>
        <v>0</v>
      </c>
      <c r="B1186" s="227" t="s">
        <v>0</v>
      </c>
      <c r="C1186" s="228" t="s">
        <v>94</v>
      </c>
      <c r="D1186" s="229" t="s">
        <v>1960</v>
      </c>
      <c r="E1186" s="227" t="s">
        <v>360</v>
      </c>
      <c r="F1186" s="228" t="s">
        <v>1910</v>
      </c>
      <c r="G1186" s="227" t="s">
        <v>222</v>
      </c>
    </row>
    <row r="1187" spans="1:7" x14ac:dyDescent="0.25">
      <c r="A1187" s="227">
        <f t="shared" si="18"/>
        <v>0</v>
      </c>
      <c r="B1187" s="227" t="s">
        <v>0</v>
      </c>
      <c r="C1187" s="228" t="s">
        <v>94</v>
      </c>
      <c r="D1187" s="229" t="s">
        <v>1961</v>
      </c>
      <c r="E1187" s="227" t="s">
        <v>444</v>
      </c>
      <c r="F1187" s="228" t="s">
        <v>1962</v>
      </c>
      <c r="G1187" s="227" t="s">
        <v>222</v>
      </c>
    </row>
    <row r="1188" spans="1:7" x14ac:dyDescent="0.25">
      <c r="A1188" s="227">
        <f t="shared" si="18"/>
        <v>0</v>
      </c>
      <c r="B1188" s="227" t="s">
        <v>0</v>
      </c>
      <c r="C1188" s="228" t="s">
        <v>94</v>
      </c>
      <c r="D1188" s="229" t="s">
        <v>1963</v>
      </c>
      <c r="E1188" s="227" t="s">
        <v>444</v>
      </c>
      <c r="F1188" s="228" t="s">
        <v>1962</v>
      </c>
      <c r="G1188" s="227" t="s">
        <v>222</v>
      </c>
    </row>
    <row r="1189" spans="1:7" x14ac:dyDescent="0.25">
      <c r="A1189" s="227">
        <f t="shared" si="18"/>
        <v>0</v>
      </c>
      <c r="B1189" s="227" t="s">
        <v>0</v>
      </c>
      <c r="C1189" s="228" t="s">
        <v>94</v>
      </c>
      <c r="D1189" s="229" t="s">
        <v>1964</v>
      </c>
      <c r="E1189" s="227" t="s">
        <v>444</v>
      </c>
      <c r="F1189" s="228" t="s">
        <v>1962</v>
      </c>
      <c r="G1189" s="227" t="s">
        <v>222</v>
      </c>
    </row>
    <row r="1190" spans="1:7" x14ac:dyDescent="0.25">
      <c r="A1190" s="227">
        <f t="shared" si="18"/>
        <v>0</v>
      </c>
      <c r="B1190" s="227" t="s">
        <v>0</v>
      </c>
      <c r="C1190" s="228" t="s">
        <v>94</v>
      </c>
      <c r="D1190" s="229" t="s">
        <v>1965</v>
      </c>
      <c r="E1190" s="227" t="s">
        <v>360</v>
      </c>
      <c r="F1190" s="228" t="s">
        <v>1290</v>
      </c>
      <c r="G1190" s="227" t="s">
        <v>222</v>
      </c>
    </row>
    <row r="1191" spans="1:7" x14ac:dyDescent="0.25">
      <c r="A1191" s="227">
        <f t="shared" si="18"/>
        <v>0</v>
      </c>
      <c r="B1191" s="227" t="s">
        <v>0</v>
      </c>
      <c r="C1191" s="228" t="s">
        <v>94</v>
      </c>
      <c r="D1191" s="229" t="s">
        <v>1966</v>
      </c>
      <c r="E1191" s="227" t="s">
        <v>360</v>
      </c>
      <c r="F1191" s="228" t="s">
        <v>1290</v>
      </c>
      <c r="G1191" s="227" t="s">
        <v>222</v>
      </c>
    </row>
    <row r="1192" spans="1:7" x14ac:dyDescent="0.25">
      <c r="A1192" s="227">
        <f t="shared" si="18"/>
        <v>0</v>
      </c>
      <c r="B1192" s="227" t="s">
        <v>0</v>
      </c>
      <c r="C1192" s="228" t="s">
        <v>94</v>
      </c>
      <c r="D1192" s="229" t="s">
        <v>1967</v>
      </c>
      <c r="E1192" s="227" t="s">
        <v>360</v>
      </c>
      <c r="F1192" s="228" t="s">
        <v>1968</v>
      </c>
      <c r="G1192" s="227" t="s">
        <v>222</v>
      </c>
    </row>
    <row r="1193" spans="1:7" x14ac:dyDescent="0.25">
      <c r="A1193" s="227">
        <f t="shared" si="18"/>
        <v>0</v>
      </c>
      <c r="B1193" s="227" t="s">
        <v>0</v>
      </c>
      <c r="C1193" s="228" t="s">
        <v>94</v>
      </c>
      <c r="D1193" s="229" t="s">
        <v>1969</v>
      </c>
      <c r="E1193" s="227" t="s">
        <v>360</v>
      </c>
      <c r="F1193" s="228" t="s">
        <v>1968</v>
      </c>
      <c r="G1193" s="227" t="s">
        <v>222</v>
      </c>
    </row>
    <row r="1194" spans="1:7" x14ac:dyDescent="0.25">
      <c r="A1194" s="227">
        <f t="shared" si="18"/>
        <v>0</v>
      </c>
      <c r="B1194" s="227" t="s">
        <v>0</v>
      </c>
      <c r="C1194" s="228" t="s">
        <v>94</v>
      </c>
      <c r="D1194" s="229" t="s">
        <v>1970</v>
      </c>
      <c r="E1194" s="227" t="s">
        <v>360</v>
      </c>
      <c r="F1194" s="228" t="s">
        <v>1951</v>
      </c>
      <c r="G1194" s="227" t="s">
        <v>222</v>
      </c>
    </row>
    <row r="1195" spans="1:7" x14ac:dyDescent="0.25">
      <c r="A1195" s="227">
        <f t="shared" si="18"/>
        <v>0</v>
      </c>
      <c r="B1195" s="227" t="s">
        <v>0</v>
      </c>
      <c r="C1195" s="228" t="s">
        <v>94</v>
      </c>
      <c r="D1195" s="229" t="s">
        <v>1971</v>
      </c>
      <c r="E1195" s="227" t="s">
        <v>360</v>
      </c>
      <c r="F1195" s="228" t="s">
        <v>1951</v>
      </c>
      <c r="G1195" s="227" t="s">
        <v>222</v>
      </c>
    </row>
    <row r="1196" spans="1:7" x14ac:dyDescent="0.25">
      <c r="A1196" s="227">
        <f t="shared" si="18"/>
        <v>0</v>
      </c>
      <c r="B1196" s="227" t="s">
        <v>0</v>
      </c>
      <c r="C1196" s="228" t="s">
        <v>94</v>
      </c>
      <c r="D1196" s="229" t="s">
        <v>1972</v>
      </c>
      <c r="E1196" s="227" t="s">
        <v>360</v>
      </c>
      <c r="F1196" s="228" t="s">
        <v>1951</v>
      </c>
      <c r="G1196" s="227" t="s">
        <v>222</v>
      </c>
    </row>
    <row r="1197" spans="1:7" x14ac:dyDescent="0.25">
      <c r="A1197" s="227">
        <f t="shared" si="18"/>
        <v>0</v>
      </c>
      <c r="B1197" s="227" t="s">
        <v>0</v>
      </c>
      <c r="C1197" s="228" t="s">
        <v>94</v>
      </c>
      <c r="D1197" s="229" t="s">
        <v>1973</v>
      </c>
      <c r="E1197" s="227" t="s">
        <v>360</v>
      </c>
      <c r="F1197" s="228" t="s">
        <v>1951</v>
      </c>
      <c r="G1197" s="227" t="s">
        <v>222</v>
      </c>
    </row>
    <row r="1198" spans="1:7" x14ac:dyDescent="0.25">
      <c r="A1198" s="227">
        <f t="shared" si="18"/>
        <v>0</v>
      </c>
      <c r="B1198" s="227" t="s">
        <v>0</v>
      </c>
      <c r="C1198" s="228" t="s">
        <v>94</v>
      </c>
      <c r="D1198" s="229" t="s">
        <v>1974</v>
      </c>
      <c r="E1198" s="227" t="s">
        <v>360</v>
      </c>
      <c r="F1198" s="228" t="s">
        <v>1951</v>
      </c>
      <c r="G1198" s="227" t="s">
        <v>222</v>
      </c>
    </row>
    <row r="1199" spans="1:7" x14ac:dyDescent="0.25">
      <c r="A1199" s="227">
        <f t="shared" si="18"/>
        <v>0</v>
      </c>
      <c r="B1199" s="227" t="s">
        <v>0</v>
      </c>
      <c r="C1199" s="228" t="s">
        <v>94</v>
      </c>
      <c r="D1199" s="229" t="s">
        <v>1975</v>
      </c>
      <c r="E1199" s="227" t="s">
        <v>360</v>
      </c>
      <c r="F1199" s="228" t="s">
        <v>1951</v>
      </c>
      <c r="G1199" s="227" t="s">
        <v>222</v>
      </c>
    </row>
    <row r="1200" spans="1:7" x14ac:dyDescent="0.25">
      <c r="A1200" s="227">
        <f t="shared" si="18"/>
        <v>0</v>
      </c>
      <c r="B1200" s="227" t="s">
        <v>0</v>
      </c>
      <c r="C1200" s="228" t="s">
        <v>94</v>
      </c>
      <c r="D1200" s="229" t="s">
        <v>1976</v>
      </c>
      <c r="E1200" s="227" t="s">
        <v>360</v>
      </c>
      <c r="F1200" s="228" t="s">
        <v>1977</v>
      </c>
      <c r="G1200" s="227" t="s">
        <v>222</v>
      </c>
    </row>
    <row r="1201" spans="1:7" x14ac:dyDescent="0.25">
      <c r="A1201" s="227">
        <f t="shared" si="18"/>
        <v>0</v>
      </c>
      <c r="B1201" s="227" t="s">
        <v>0</v>
      </c>
      <c r="C1201" s="228" t="s">
        <v>1978</v>
      </c>
      <c r="D1201" s="229" t="s">
        <v>1979</v>
      </c>
      <c r="E1201" s="227" t="s">
        <v>1909</v>
      </c>
      <c r="F1201" s="228" t="s">
        <v>324</v>
      </c>
      <c r="G1201" s="227" t="s">
        <v>222</v>
      </c>
    </row>
    <row r="1202" spans="1:7" x14ac:dyDescent="0.25">
      <c r="A1202" s="227">
        <f t="shared" si="18"/>
        <v>0</v>
      </c>
      <c r="B1202" s="227" t="s">
        <v>0</v>
      </c>
      <c r="C1202" s="228" t="s">
        <v>1978</v>
      </c>
      <c r="D1202" s="229" t="s">
        <v>1980</v>
      </c>
      <c r="E1202" s="227" t="s">
        <v>1909</v>
      </c>
      <c r="F1202" s="228" t="s">
        <v>326</v>
      </c>
      <c r="G1202" s="227" t="s">
        <v>222</v>
      </c>
    </row>
    <row r="1203" spans="1:7" x14ac:dyDescent="0.25">
      <c r="A1203" s="227">
        <f t="shared" si="18"/>
        <v>0</v>
      </c>
      <c r="B1203" s="227" t="s">
        <v>0</v>
      </c>
      <c r="C1203" s="228" t="s">
        <v>1978</v>
      </c>
      <c r="D1203" s="229" t="s">
        <v>1981</v>
      </c>
      <c r="E1203" s="227" t="s">
        <v>1909</v>
      </c>
      <c r="F1203" s="228" t="s">
        <v>326</v>
      </c>
      <c r="G1203" s="227" t="s">
        <v>222</v>
      </c>
    </row>
    <row r="1204" spans="1:7" x14ac:dyDescent="0.25">
      <c r="A1204" s="227">
        <f t="shared" si="18"/>
        <v>0</v>
      </c>
      <c r="B1204" s="227" t="s">
        <v>0</v>
      </c>
      <c r="C1204" s="228" t="s">
        <v>1978</v>
      </c>
      <c r="D1204" s="229" t="s">
        <v>1982</v>
      </c>
      <c r="E1204" s="227" t="s">
        <v>1909</v>
      </c>
      <c r="F1204" s="228" t="s">
        <v>326</v>
      </c>
      <c r="G1204" s="227" t="s">
        <v>222</v>
      </c>
    </row>
    <row r="1205" spans="1:7" x14ac:dyDescent="0.25">
      <c r="A1205" s="227">
        <f t="shared" si="18"/>
        <v>0</v>
      </c>
      <c r="B1205" s="227" t="s">
        <v>0</v>
      </c>
      <c r="C1205" s="228" t="s">
        <v>1978</v>
      </c>
      <c r="D1205" s="229" t="s">
        <v>1983</v>
      </c>
      <c r="E1205" s="227" t="s">
        <v>1909</v>
      </c>
      <c r="F1205" s="228" t="s">
        <v>326</v>
      </c>
      <c r="G1205" s="227" t="s">
        <v>222</v>
      </c>
    </row>
    <row r="1206" spans="1:7" x14ac:dyDescent="0.25">
      <c r="A1206" s="227">
        <f t="shared" si="18"/>
        <v>0</v>
      </c>
      <c r="B1206" s="227" t="s">
        <v>0</v>
      </c>
      <c r="C1206" s="228" t="s">
        <v>1978</v>
      </c>
      <c r="D1206" s="229" t="s">
        <v>1984</v>
      </c>
      <c r="E1206" s="227" t="s">
        <v>1909</v>
      </c>
      <c r="F1206" s="228" t="s">
        <v>326</v>
      </c>
      <c r="G1206" s="227" t="s">
        <v>222</v>
      </c>
    </row>
    <row r="1207" spans="1:7" x14ac:dyDescent="0.25">
      <c r="A1207" s="227">
        <f t="shared" si="18"/>
        <v>0</v>
      </c>
      <c r="B1207" s="227" t="s">
        <v>0</v>
      </c>
      <c r="C1207" s="228" t="s">
        <v>1978</v>
      </c>
      <c r="D1207" s="229" t="s">
        <v>1985</v>
      </c>
      <c r="E1207" s="227" t="s">
        <v>1909</v>
      </c>
      <c r="F1207" s="228" t="s">
        <v>326</v>
      </c>
      <c r="G1207" s="227" t="s">
        <v>222</v>
      </c>
    </row>
    <row r="1208" spans="1:7" x14ac:dyDescent="0.25">
      <c r="A1208" s="227">
        <f t="shared" si="18"/>
        <v>0</v>
      </c>
      <c r="B1208" s="227" t="s">
        <v>0</v>
      </c>
      <c r="C1208" s="228" t="s">
        <v>1978</v>
      </c>
      <c r="D1208" s="229" t="s">
        <v>1986</v>
      </c>
      <c r="E1208" s="227" t="s">
        <v>1909</v>
      </c>
      <c r="F1208" s="228" t="s">
        <v>324</v>
      </c>
      <c r="G1208" s="227" t="s">
        <v>222</v>
      </c>
    </row>
    <row r="1209" spans="1:7" x14ac:dyDescent="0.25">
      <c r="A1209" s="227">
        <f t="shared" si="18"/>
        <v>0</v>
      </c>
      <c r="B1209" s="227" t="s">
        <v>0</v>
      </c>
      <c r="C1209" s="228" t="s">
        <v>1978</v>
      </c>
      <c r="D1209" s="229" t="s">
        <v>1987</v>
      </c>
      <c r="E1209" s="227" t="s">
        <v>1909</v>
      </c>
      <c r="F1209" s="228" t="s">
        <v>326</v>
      </c>
      <c r="G1209" s="227" t="s">
        <v>222</v>
      </c>
    </row>
    <row r="1210" spans="1:7" x14ac:dyDescent="0.25">
      <c r="A1210" s="227">
        <f t="shared" si="18"/>
        <v>0</v>
      </c>
      <c r="B1210" s="227" t="s">
        <v>0</v>
      </c>
      <c r="C1210" s="228" t="s">
        <v>1978</v>
      </c>
      <c r="D1210" s="229" t="s">
        <v>1988</v>
      </c>
      <c r="E1210" s="227" t="s">
        <v>1909</v>
      </c>
      <c r="F1210" s="228" t="s">
        <v>326</v>
      </c>
      <c r="G1210" s="227" t="s">
        <v>222</v>
      </c>
    </row>
    <row r="1211" spans="1:7" x14ac:dyDescent="0.25">
      <c r="A1211" s="227">
        <f t="shared" si="18"/>
        <v>0</v>
      </c>
      <c r="B1211" s="227" t="s">
        <v>0</v>
      </c>
      <c r="C1211" s="228" t="s">
        <v>1978</v>
      </c>
      <c r="D1211" s="229" t="s">
        <v>1989</v>
      </c>
      <c r="E1211" s="227" t="s">
        <v>1909</v>
      </c>
      <c r="F1211" s="228" t="s">
        <v>326</v>
      </c>
      <c r="G1211" s="227" t="s">
        <v>222</v>
      </c>
    </row>
    <row r="1212" spans="1:7" x14ac:dyDescent="0.25">
      <c r="A1212" s="227">
        <f t="shared" si="18"/>
        <v>0</v>
      </c>
      <c r="B1212" s="227" t="s">
        <v>0</v>
      </c>
      <c r="C1212" s="228" t="s">
        <v>1978</v>
      </c>
      <c r="D1212" s="229" t="s">
        <v>1990</v>
      </c>
      <c r="E1212" s="227" t="s">
        <v>1909</v>
      </c>
      <c r="F1212" s="228" t="s">
        <v>326</v>
      </c>
      <c r="G1212" s="227" t="s">
        <v>222</v>
      </c>
    </row>
    <row r="1213" spans="1:7" x14ac:dyDescent="0.25">
      <c r="A1213" s="227">
        <f t="shared" si="18"/>
        <v>0</v>
      </c>
      <c r="B1213" s="227" t="s">
        <v>0</v>
      </c>
      <c r="C1213" s="228" t="s">
        <v>1978</v>
      </c>
      <c r="D1213" s="229" t="s">
        <v>1991</v>
      </c>
      <c r="E1213" s="227" t="s">
        <v>1992</v>
      </c>
      <c r="F1213" s="228" t="s">
        <v>1993</v>
      </c>
      <c r="G1213" s="227" t="s">
        <v>222</v>
      </c>
    </row>
    <row r="1214" spans="1:7" x14ac:dyDescent="0.25">
      <c r="A1214" s="227">
        <f t="shared" si="18"/>
        <v>0</v>
      </c>
      <c r="B1214" s="227" t="s">
        <v>0</v>
      </c>
      <c r="C1214" s="228" t="s">
        <v>1978</v>
      </c>
      <c r="D1214" s="229" t="s">
        <v>1994</v>
      </c>
      <c r="E1214" s="227" t="s">
        <v>1909</v>
      </c>
      <c r="F1214" s="228" t="s">
        <v>1995</v>
      </c>
      <c r="G1214" s="227" t="s">
        <v>222</v>
      </c>
    </row>
    <row r="1215" spans="1:7" x14ac:dyDescent="0.25">
      <c r="A1215" s="227">
        <f t="shared" si="18"/>
        <v>0</v>
      </c>
      <c r="B1215" s="227" t="s">
        <v>0</v>
      </c>
      <c r="C1215" s="228" t="s">
        <v>1978</v>
      </c>
      <c r="D1215" s="229" t="s">
        <v>1996</v>
      </c>
      <c r="E1215" s="227" t="s">
        <v>1909</v>
      </c>
      <c r="F1215" s="228" t="s">
        <v>330</v>
      </c>
      <c r="G1215" s="227" t="s">
        <v>222</v>
      </c>
    </row>
    <row r="1216" spans="1:7" x14ac:dyDescent="0.25">
      <c r="A1216" s="227">
        <f t="shared" si="18"/>
        <v>0</v>
      </c>
      <c r="B1216" s="227" t="s">
        <v>0</v>
      </c>
      <c r="C1216" s="228" t="s">
        <v>95</v>
      </c>
      <c r="D1216" s="229" t="s">
        <v>1997</v>
      </c>
      <c r="E1216" s="227" t="s">
        <v>1556</v>
      </c>
      <c r="F1216" s="228" t="s">
        <v>1998</v>
      </c>
      <c r="G1216" s="227" t="s">
        <v>222</v>
      </c>
    </row>
    <row r="1217" spans="1:7" x14ac:dyDescent="0.25">
      <c r="A1217" s="227">
        <f t="shared" si="18"/>
        <v>0</v>
      </c>
      <c r="B1217" s="227" t="s">
        <v>0</v>
      </c>
      <c r="C1217" s="228" t="s">
        <v>95</v>
      </c>
      <c r="D1217" s="229" t="s">
        <v>1999</v>
      </c>
      <c r="E1217" s="227" t="s">
        <v>397</v>
      </c>
      <c r="F1217" s="228" t="s">
        <v>2000</v>
      </c>
      <c r="G1217" s="227" t="s">
        <v>222</v>
      </c>
    </row>
    <row r="1218" spans="1:7" x14ac:dyDescent="0.25">
      <c r="A1218" s="227">
        <f t="shared" ref="A1218:A1228" si="19">IF(J1218="SI",IF(C1218&lt;&gt;C1217,1,A1217+1),IF(C1218&lt;&gt;C1217,0,A1217))</f>
        <v>0</v>
      </c>
      <c r="B1218" s="227" t="s">
        <v>0</v>
      </c>
      <c r="C1218" s="228" t="s">
        <v>95</v>
      </c>
      <c r="D1218" s="229" t="s">
        <v>2001</v>
      </c>
      <c r="E1218" s="227" t="s">
        <v>397</v>
      </c>
      <c r="F1218" s="228" t="s">
        <v>2000</v>
      </c>
      <c r="G1218" s="227" t="s">
        <v>222</v>
      </c>
    </row>
    <row r="1219" spans="1:7" x14ac:dyDescent="0.25">
      <c r="A1219" s="227">
        <f t="shared" si="19"/>
        <v>0</v>
      </c>
      <c r="B1219" s="227" t="s">
        <v>0</v>
      </c>
      <c r="C1219" s="228" t="s">
        <v>95</v>
      </c>
      <c r="D1219" s="229" t="s">
        <v>2002</v>
      </c>
      <c r="E1219" s="227" t="s">
        <v>397</v>
      </c>
      <c r="F1219" s="228" t="s">
        <v>2000</v>
      </c>
      <c r="G1219" s="227" t="s">
        <v>222</v>
      </c>
    </row>
    <row r="1220" spans="1:7" x14ac:dyDescent="0.25">
      <c r="A1220" s="227">
        <f t="shared" si="19"/>
        <v>0</v>
      </c>
      <c r="B1220" s="227" t="s">
        <v>0</v>
      </c>
      <c r="C1220" s="228" t="s">
        <v>95</v>
      </c>
      <c r="D1220" s="229" t="s">
        <v>2003</v>
      </c>
      <c r="E1220" s="227"/>
      <c r="F1220" s="228" t="s">
        <v>1910</v>
      </c>
      <c r="G1220" s="227" t="s">
        <v>222</v>
      </c>
    </row>
    <row r="1221" spans="1:7" x14ac:dyDescent="0.25">
      <c r="A1221" s="227">
        <f t="shared" si="19"/>
        <v>0</v>
      </c>
      <c r="B1221" s="227" t="s">
        <v>0</v>
      </c>
      <c r="C1221" s="228" t="s">
        <v>95</v>
      </c>
      <c r="D1221" s="229" t="s">
        <v>2004</v>
      </c>
      <c r="E1221" s="227"/>
      <c r="F1221" s="228" t="s">
        <v>1910</v>
      </c>
      <c r="G1221" s="227" t="s">
        <v>222</v>
      </c>
    </row>
    <row r="1222" spans="1:7" x14ac:dyDescent="0.25">
      <c r="A1222" s="227">
        <f t="shared" si="19"/>
        <v>0</v>
      </c>
      <c r="B1222" s="227" t="s">
        <v>0</v>
      </c>
      <c r="C1222" s="228" t="s">
        <v>95</v>
      </c>
      <c r="D1222" s="229" t="s">
        <v>2005</v>
      </c>
      <c r="E1222" s="227"/>
      <c r="F1222" s="228" t="s">
        <v>2006</v>
      </c>
      <c r="G1222" s="227" t="s">
        <v>222</v>
      </c>
    </row>
    <row r="1223" spans="1:7" x14ac:dyDescent="0.25">
      <c r="A1223" s="227">
        <f t="shared" si="19"/>
        <v>0</v>
      </c>
      <c r="B1223" s="227" t="s">
        <v>0</v>
      </c>
      <c r="C1223" s="228" t="s">
        <v>95</v>
      </c>
      <c r="D1223" s="229" t="s">
        <v>2007</v>
      </c>
      <c r="E1223" s="227"/>
      <c r="F1223" s="228" t="s">
        <v>2006</v>
      </c>
      <c r="G1223" s="227" t="s">
        <v>222</v>
      </c>
    </row>
    <row r="1224" spans="1:7" x14ac:dyDescent="0.25">
      <c r="A1224" s="227">
        <f t="shared" si="19"/>
        <v>0</v>
      </c>
      <c r="B1224" s="227" t="s">
        <v>0</v>
      </c>
      <c r="C1224" s="228" t="s">
        <v>95</v>
      </c>
      <c r="D1224" s="229" t="s">
        <v>2008</v>
      </c>
      <c r="E1224" s="227"/>
      <c r="F1224" s="228" t="s">
        <v>2009</v>
      </c>
      <c r="G1224" s="227" t="s">
        <v>222</v>
      </c>
    </row>
    <row r="1225" spans="1:7" x14ac:dyDescent="0.25">
      <c r="A1225" s="227">
        <f t="shared" si="19"/>
        <v>0</v>
      </c>
      <c r="B1225" s="227" t="s">
        <v>0</v>
      </c>
      <c r="C1225" s="228" t="s">
        <v>95</v>
      </c>
      <c r="D1225" s="229" t="s">
        <v>2010</v>
      </c>
      <c r="E1225" s="227"/>
      <c r="F1225" s="228" t="s">
        <v>2006</v>
      </c>
      <c r="G1225" s="227" t="s">
        <v>222</v>
      </c>
    </row>
    <row r="1226" spans="1:7" x14ac:dyDescent="0.25">
      <c r="A1226" s="227">
        <f t="shared" si="19"/>
        <v>0</v>
      </c>
      <c r="B1226" s="227" t="s">
        <v>0</v>
      </c>
      <c r="C1226" s="228" t="s">
        <v>95</v>
      </c>
      <c r="D1226" s="229" t="s">
        <v>2011</v>
      </c>
      <c r="E1226" s="227"/>
      <c r="F1226" s="228" t="s">
        <v>1910</v>
      </c>
      <c r="G1226" s="227" t="s">
        <v>222</v>
      </c>
    </row>
    <row r="1227" spans="1:7" x14ac:dyDescent="0.25">
      <c r="A1227" s="227">
        <f t="shared" si="19"/>
        <v>0</v>
      </c>
      <c r="B1227" s="227" t="s">
        <v>0</v>
      </c>
      <c r="C1227" s="228" t="s">
        <v>95</v>
      </c>
      <c r="D1227" s="229" t="s">
        <v>2012</v>
      </c>
      <c r="E1227" s="227"/>
      <c r="F1227" s="228" t="s">
        <v>1910</v>
      </c>
      <c r="G1227" s="227" t="s">
        <v>222</v>
      </c>
    </row>
    <row r="1228" spans="1:7" x14ac:dyDescent="0.25">
      <c r="A1228" s="227">
        <f t="shared" si="19"/>
        <v>0</v>
      </c>
      <c r="B1228" s="227" t="s">
        <v>0</v>
      </c>
      <c r="C1228" s="228" t="s">
        <v>95</v>
      </c>
      <c r="D1228" s="229" t="s">
        <v>2013</v>
      </c>
      <c r="E1228" s="227" t="s">
        <v>1556</v>
      </c>
      <c r="F1228" s="228" t="s">
        <v>2014</v>
      </c>
      <c r="G1228" s="227" t="s">
        <v>222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09">
        <v>2021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MIT_2021_FM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355584.74437176902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>
        <f>'DM 223_2020'!F10</f>
        <v>898117.81661322224</v>
      </c>
      <c r="C9" s="498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1253702.5609849913</v>
      </c>
      <c r="G10" s="271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308"/>
      <c r="BQ15" s="309"/>
      <c r="BR15" s="310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308"/>
      <c r="BQ16" s="309"/>
      <c r="BR16" s="310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.7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</mergeCells>
  <conditionalFormatting sqref="B13">
    <cfRule type="cellIs" dxfId="1219" priority="95" operator="greaterThan">
      <formula>#REF!</formula>
    </cfRule>
  </conditionalFormatting>
  <conditionalFormatting sqref="M15:M29">
    <cfRule type="containsText" dxfId="1218" priority="35" operator="containsText" text="COMPILARE">
      <formula>NOT(ISERROR(SEARCH("COMPILARE",M15)))</formula>
    </cfRule>
  </conditionalFormatting>
  <conditionalFormatting sqref="V15:DY29">
    <cfRule type="cellIs" dxfId="1217" priority="32" operator="equal">
      <formula>3</formula>
    </cfRule>
    <cfRule type="cellIs" dxfId="1216" priority="33" operator="equal">
      <formula>2</formula>
    </cfRule>
    <cfRule type="cellIs" dxfId="1215" priority="34" operator="equal">
      <formula>1</formula>
    </cfRule>
  </conditionalFormatting>
  <conditionalFormatting sqref="V31:DY40">
    <cfRule type="cellIs" dxfId="1214" priority="82" operator="equal">
      <formula>3</formula>
    </cfRule>
    <cfRule type="cellIs" dxfId="1213" priority="83" operator="equal">
      <formula>2</formula>
    </cfRule>
    <cfRule type="cellIs" dxfId="1212" priority="84" operator="equal">
      <formula>1</formula>
    </cfRule>
  </conditionalFormatting>
  <conditionalFormatting sqref="N15">
    <cfRule type="containsText" dxfId="1211" priority="31" operator="containsText" text="COMPILARE">
      <formula>NOT(ISERROR(SEARCH("COMPILARE",N15)))</formula>
    </cfRule>
  </conditionalFormatting>
  <conditionalFormatting sqref="N16">
    <cfRule type="containsText" dxfId="1210" priority="30" operator="containsText" text="COMPILARE">
      <formula>NOT(ISERROR(SEARCH("COMPILARE",N16)))</formula>
    </cfRule>
  </conditionalFormatting>
  <conditionalFormatting sqref="N17">
    <cfRule type="containsText" dxfId="1209" priority="29" operator="containsText" text="COMPILARE">
      <formula>NOT(ISERROR(SEARCH("COMPILARE",N17)))</formula>
    </cfRule>
  </conditionalFormatting>
  <conditionalFormatting sqref="N18">
    <cfRule type="containsText" dxfId="1208" priority="28" operator="containsText" text="COMPILARE">
      <formula>NOT(ISERROR(SEARCH("COMPILARE",N18)))</formula>
    </cfRule>
  </conditionalFormatting>
  <conditionalFormatting sqref="N19">
    <cfRule type="containsText" dxfId="1207" priority="27" operator="containsText" text="COMPILARE">
      <formula>NOT(ISERROR(SEARCH("COMPILARE",N19)))</formula>
    </cfRule>
  </conditionalFormatting>
  <conditionalFormatting sqref="N20">
    <cfRule type="containsText" dxfId="1206" priority="26" operator="containsText" text="COMPILARE">
      <formula>NOT(ISERROR(SEARCH("COMPILARE",N20)))</formula>
    </cfRule>
  </conditionalFormatting>
  <conditionalFormatting sqref="N21">
    <cfRule type="containsText" dxfId="1205" priority="25" operator="containsText" text="COMPILARE">
      <formula>NOT(ISERROR(SEARCH("COMPILARE",N21)))</formula>
    </cfRule>
  </conditionalFormatting>
  <conditionalFormatting sqref="N22">
    <cfRule type="containsText" dxfId="1204" priority="24" operator="containsText" text="COMPILARE">
      <formula>NOT(ISERROR(SEARCH("COMPILARE",N22)))</formula>
    </cfRule>
  </conditionalFormatting>
  <conditionalFormatting sqref="N23">
    <cfRule type="containsText" dxfId="1203" priority="23" operator="containsText" text="COMPILARE">
      <formula>NOT(ISERROR(SEARCH("COMPILARE",N23)))</formula>
    </cfRule>
  </conditionalFormatting>
  <conditionalFormatting sqref="N24">
    <cfRule type="containsText" dxfId="1202" priority="22" operator="containsText" text="COMPILARE">
      <formula>NOT(ISERROR(SEARCH("COMPILARE",N24)))</formula>
    </cfRule>
  </conditionalFormatting>
  <conditionalFormatting sqref="N25">
    <cfRule type="containsText" dxfId="1201" priority="21" operator="containsText" text="COMPILARE">
      <formula>NOT(ISERROR(SEARCH("COMPILARE",N25)))</formula>
    </cfRule>
  </conditionalFormatting>
  <conditionalFormatting sqref="N26">
    <cfRule type="containsText" dxfId="1200" priority="20" operator="containsText" text="COMPILARE">
      <formula>NOT(ISERROR(SEARCH("COMPILARE",N26)))</formula>
    </cfRule>
  </conditionalFormatting>
  <conditionalFormatting sqref="N27">
    <cfRule type="containsText" dxfId="1199" priority="19" operator="containsText" text="COMPILARE">
      <formula>NOT(ISERROR(SEARCH("COMPILARE",N27)))</formula>
    </cfRule>
  </conditionalFormatting>
  <conditionalFormatting sqref="N28">
    <cfRule type="containsText" dxfId="1198" priority="18" operator="containsText" text="COMPILARE">
      <formula>NOT(ISERROR(SEARCH("COMPILARE",N28)))</formula>
    </cfRule>
  </conditionalFormatting>
  <conditionalFormatting sqref="N29">
    <cfRule type="containsText" dxfId="1197" priority="17" operator="containsText" text="COMPILARE">
      <formula>NOT(ISERROR(SEARCH("COMPILARE",N29)))</formula>
    </cfRule>
  </conditionalFormatting>
  <conditionalFormatting sqref="J16:J17">
    <cfRule type="cellIs" dxfId="1196" priority="16" operator="equal">
      <formula>$O$14="Metano"</formula>
    </cfRule>
  </conditionalFormatting>
  <conditionalFormatting sqref="A15:L15">
    <cfRule type="expression" dxfId="1195" priority="15">
      <formula>$P$15=1</formula>
    </cfRule>
  </conditionalFormatting>
  <conditionalFormatting sqref="A16:L16">
    <cfRule type="expression" dxfId="1194" priority="14">
      <formula>$P$16=1</formula>
    </cfRule>
  </conditionalFormatting>
  <conditionalFormatting sqref="A17:L17">
    <cfRule type="expression" dxfId="1193" priority="13">
      <formula>$P$17=1</formula>
    </cfRule>
  </conditionalFormatting>
  <conditionalFormatting sqref="A18:L18">
    <cfRule type="expression" dxfId="1192" priority="12">
      <formula>$P$18=1</formula>
    </cfRule>
  </conditionalFormatting>
  <conditionalFormatting sqref="A19:L19">
    <cfRule type="expression" dxfId="1191" priority="11">
      <formula>$P$19=1</formula>
    </cfRule>
  </conditionalFormatting>
  <conditionalFormatting sqref="A20:L20">
    <cfRule type="expression" dxfId="1190" priority="10">
      <formula>$P$20=1</formula>
    </cfRule>
  </conditionalFormatting>
  <conditionalFormatting sqref="A21:L21">
    <cfRule type="expression" dxfId="1189" priority="9">
      <formula>$P$21=1</formula>
    </cfRule>
  </conditionalFormatting>
  <conditionalFormatting sqref="A22:L22">
    <cfRule type="expression" dxfId="1188" priority="8">
      <formula>$P$22=1</formula>
    </cfRule>
  </conditionalFormatting>
  <conditionalFormatting sqref="A23:L23">
    <cfRule type="expression" dxfId="1187" priority="7">
      <formula>$P$23=1</formula>
    </cfRule>
  </conditionalFormatting>
  <conditionalFormatting sqref="A24:L24">
    <cfRule type="expression" dxfId="1186" priority="6">
      <formula>$P$24=1</formula>
    </cfRule>
  </conditionalFormatting>
  <conditionalFormatting sqref="A25:L25">
    <cfRule type="expression" dxfId="1185" priority="5">
      <formula>$P$25=1</formula>
    </cfRule>
  </conditionalFormatting>
  <conditionalFormatting sqref="A26:L26">
    <cfRule type="expression" dxfId="1184" priority="4">
      <formula>$P$26=1</formula>
    </cfRule>
  </conditionalFormatting>
  <conditionalFormatting sqref="A27:L27">
    <cfRule type="expression" dxfId="1183" priority="3">
      <formula>$P$27=1</formula>
    </cfRule>
  </conditionalFormatting>
  <conditionalFormatting sqref="A28:L28">
    <cfRule type="expression" dxfId="1182" priority="2">
      <formula>$P$28=1</formula>
    </cfRule>
  </conditionalFormatting>
  <conditionalFormatting sqref="A29:L29">
    <cfRule type="expression" dxfId="1181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4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400-000001000000}"/>
    <dataValidation type="list" allowBlank="1" showInputMessage="1" showErrorMessage="1" prompt="Se l'intervento è allocato su più annualità indicare quali nel campo &quot;Note particolari&quot;" sqref="K31:K40" xr:uid="{00000000-0002-0000-04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4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4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400-000005000000}">
      <formula1>H31="Colonnine di ricarica autobus elettrici e relativi apparati"</formula1>
    </dataValidation>
    <dataValidation type="list" allowBlank="1" showInputMessage="1" showErrorMessage="1" sqref="V31:DY40 V15:DY29" xr:uid="{00000000-0002-0000-0400-000006000000}">
      <formula1>"1,2,3"</formula1>
    </dataValidation>
    <dataValidation type="list" allowBlank="1" showInputMessage="1" showErrorMessage="1" sqref="C31:C40 F31:G40 I15:K29 J31:J40 O31:P40 O15:P29 B15:B29" xr:uid="{00000000-0002-0000-0400-000007000000}">
      <formula1>"0,1"</formula1>
    </dataValidation>
    <dataValidation type="list" allowBlank="1" showInputMessage="1" showErrorMessage="1" sqref="H15:H29" xr:uid="{00000000-0002-0000-04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4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6D03E1AE-7725-4B73-814B-D443DFB67193}">
      <formula1>44865</formula1>
    </dataValidation>
  </dataValidations>
  <hyperlinks>
    <hyperlink ref="H5" location="QUADRO!A1" display="torna al QUADRO iniziale degli investimenti" xr:uid="{DBB78E1B-38C1-4707-8413-A625EB802E8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4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4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4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4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4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4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4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4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4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tabColor rgb="FFFF0000"/>
    <pageSetUpPr fitToPage="1"/>
  </sheetPr>
  <dimension ref="A1:DY43"/>
  <sheetViews>
    <sheetView showGridLines="0" topLeftCell="J1" zoomScale="75" zoomScaleNormal="75" workbookViewId="0">
      <selection activeCell="R15" sqref="R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06" t="s">
        <v>2021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8"/>
      <c r="U1" s="503" t="s">
        <v>235</v>
      </c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5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V3" s="68" t="s">
        <v>61</v>
      </c>
    </row>
    <row r="4" spans="1:129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V4" s="19">
        <v>1</v>
      </c>
      <c r="W4" s="31" t="s">
        <v>62</v>
      </c>
    </row>
    <row r="5" spans="1:129" ht="22.9" customHeight="1" thickBot="1" x14ac:dyDescent="0.3">
      <c r="A5" s="121" t="s">
        <v>39</v>
      </c>
      <c r="B5" s="509">
        <v>2022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V5" s="20">
        <v>2</v>
      </c>
      <c r="W5" s="31" t="s">
        <v>63</v>
      </c>
    </row>
    <row r="6" spans="1:129" ht="18.75" hidden="1" customHeight="1" x14ac:dyDescent="0.3">
      <c r="A6" s="122" t="s">
        <v>38</v>
      </c>
      <c r="B6" s="115" t="str">
        <f>B4&amp;"_"&amp;B5&amp;"_"&amp;B3</f>
        <v>DM 223/2020 - MIT_2022_FM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498">
        <f>VLOOKUP($B$6,'Assegnazione fondi'!$D$2:$G$242,3,FALSE)</f>
        <v>389275.29379694711</v>
      </c>
      <c r="C7" s="498"/>
      <c r="D7" s="511" t="s">
        <v>232</v>
      </c>
      <c r="E7" s="511"/>
      <c r="F7" s="117">
        <f>+S43</f>
        <v>0</v>
      </c>
      <c r="G7" s="259"/>
      <c r="H7" s="111"/>
      <c r="I7" s="522" t="s">
        <v>201</v>
      </c>
      <c r="J7" s="522"/>
      <c r="K7" s="523"/>
      <c r="L7" s="514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498"/>
      <c r="C9" s="498"/>
      <c r="D9" s="534" t="s">
        <v>2107</v>
      </c>
      <c r="E9" s="535"/>
      <c r="F9" s="145">
        <f>'DM 223_2021'!F10</f>
        <v>1253702.5609849913</v>
      </c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+TOTIMP+F9-F7</f>
        <v>1642977.8547819383</v>
      </c>
      <c r="G10" s="271"/>
      <c r="H10" s="111"/>
    </row>
    <row r="11" spans="1:129" ht="15.75" thickBot="1" x14ac:dyDescent="0.3"/>
    <row r="12" spans="1:129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U12" s="524" t="s">
        <v>190</v>
      </c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6"/>
    </row>
    <row r="13" spans="1:129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U13" s="67" t="s">
        <v>37</v>
      </c>
      <c r="V13" s="521">
        <v>2018</v>
      </c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>
        <v>2019</v>
      </c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>
        <v>2020</v>
      </c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>
        <v>2021</v>
      </c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>
        <v>2022</v>
      </c>
      <c r="BS13" s="521"/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>
        <v>2023</v>
      </c>
      <c r="CE13" s="521"/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>
        <v>2024</v>
      </c>
      <c r="CQ13" s="521"/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>
        <v>2025</v>
      </c>
      <c r="DC13" s="521"/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>
        <v>2026</v>
      </c>
      <c r="DO13" s="521"/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0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27" t="s">
        <v>196</v>
      </c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9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6">
    <mergeCell ref="DB13:DM13"/>
    <mergeCell ref="DN13:DY13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A12:A13"/>
    <mergeCell ref="D12:L13"/>
    <mergeCell ref="V13:AG13"/>
    <mergeCell ref="AH13:AS13"/>
    <mergeCell ref="AT13:BE13"/>
    <mergeCell ref="D7:E7"/>
    <mergeCell ref="I7:J7"/>
    <mergeCell ref="K7:L7"/>
    <mergeCell ref="B8:C8"/>
    <mergeCell ref="D8:E8"/>
    <mergeCell ref="B9:C9"/>
    <mergeCell ref="D9:E9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</mergeCells>
  <conditionalFormatting sqref="B13">
    <cfRule type="cellIs" dxfId="1180" priority="92" operator="greaterThan">
      <formula>#REF!</formula>
    </cfRule>
  </conditionalFormatting>
  <conditionalFormatting sqref="M15:M29">
    <cfRule type="containsText" dxfId="1179" priority="32" operator="containsText" text="COMPILARE">
      <formula>NOT(ISERROR(SEARCH("COMPILARE",M15)))</formula>
    </cfRule>
  </conditionalFormatting>
  <conditionalFormatting sqref="V15:DY29">
    <cfRule type="cellIs" dxfId="1178" priority="82" operator="equal">
      <formula>3</formula>
    </cfRule>
    <cfRule type="cellIs" dxfId="1177" priority="83" operator="equal">
      <formula>2</formula>
    </cfRule>
    <cfRule type="cellIs" dxfId="1176" priority="84" operator="equal">
      <formula>1</formula>
    </cfRule>
  </conditionalFormatting>
  <conditionalFormatting sqref="V31:DY40">
    <cfRule type="cellIs" dxfId="1175" priority="79" operator="equal">
      <formula>3</formula>
    </cfRule>
    <cfRule type="cellIs" dxfId="1174" priority="80" operator="equal">
      <formula>2</formula>
    </cfRule>
    <cfRule type="cellIs" dxfId="1173" priority="81" operator="equal">
      <formula>1</formula>
    </cfRule>
  </conditionalFormatting>
  <conditionalFormatting sqref="N15">
    <cfRule type="containsText" dxfId="1172" priority="31" operator="containsText" text="COMPILARE">
      <formula>NOT(ISERROR(SEARCH("COMPILARE",N15)))</formula>
    </cfRule>
  </conditionalFormatting>
  <conditionalFormatting sqref="N16">
    <cfRule type="containsText" dxfId="1171" priority="30" operator="containsText" text="COMPILARE">
      <formula>NOT(ISERROR(SEARCH("COMPILARE",N16)))</formula>
    </cfRule>
  </conditionalFormatting>
  <conditionalFormatting sqref="N17">
    <cfRule type="containsText" dxfId="1170" priority="29" operator="containsText" text="COMPILARE">
      <formula>NOT(ISERROR(SEARCH("COMPILARE",N17)))</formula>
    </cfRule>
  </conditionalFormatting>
  <conditionalFormatting sqref="N18">
    <cfRule type="containsText" dxfId="1169" priority="28" operator="containsText" text="COMPILARE">
      <formula>NOT(ISERROR(SEARCH("COMPILARE",N18)))</formula>
    </cfRule>
  </conditionalFormatting>
  <conditionalFormatting sqref="N19">
    <cfRule type="containsText" dxfId="1168" priority="27" operator="containsText" text="COMPILARE">
      <formula>NOT(ISERROR(SEARCH("COMPILARE",N19)))</formula>
    </cfRule>
  </conditionalFormatting>
  <conditionalFormatting sqref="N20">
    <cfRule type="containsText" dxfId="1167" priority="26" operator="containsText" text="COMPILARE">
      <formula>NOT(ISERROR(SEARCH("COMPILARE",N20)))</formula>
    </cfRule>
  </conditionalFormatting>
  <conditionalFormatting sqref="N21">
    <cfRule type="containsText" dxfId="1166" priority="25" operator="containsText" text="COMPILARE">
      <formula>NOT(ISERROR(SEARCH("COMPILARE",N21)))</formula>
    </cfRule>
  </conditionalFormatting>
  <conditionalFormatting sqref="N22">
    <cfRule type="containsText" dxfId="1165" priority="24" operator="containsText" text="COMPILARE">
      <formula>NOT(ISERROR(SEARCH("COMPILARE",N22)))</formula>
    </cfRule>
  </conditionalFormatting>
  <conditionalFormatting sqref="N23">
    <cfRule type="containsText" dxfId="1164" priority="23" operator="containsText" text="COMPILARE">
      <formula>NOT(ISERROR(SEARCH("COMPILARE",N23)))</formula>
    </cfRule>
  </conditionalFormatting>
  <conditionalFormatting sqref="N24">
    <cfRule type="containsText" dxfId="1163" priority="22" operator="containsText" text="COMPILARE">
      <formula>NOT(ISERROR(SEARCH("COMPILARE",N24)))</formula>
    </cfRule>
  </conditionalFormatting>
  <conditionalFormatting sqref="N25">
    <cfRule type="containsText" dxfId="1162" priority="21" operator="containsText" text="COMPILARE">
      <formula>NOT(ISERROR(SEARCH("COMPILARE",N25)))</formula>
    </cfRule>
  </conditionalFormatting>
  <conditionalFormatting sqref="N26">
    <cfRule type="containsText" dxfId="1161" priority="20" operator="containsText" text="COMPILARE">
      <formula>NOT(ISERROR(SEARCH("COMPILARE",N26)))</formula>
    </cfRule>
  </conditionalFormatting>
  <conditionalFormatting sqref="N27">
    <cfRule type="containsText" dxfId="1160" priority="19" operator="containsText" text="COMPILARE">
      <formula>NOT(ISERROR(SEARCH("COMPILARE",N27)))</formula>
    </cfRule>
  </conditionalFormatting>
  <conditionalFormatting sqref="N28">
    <cfRule type="containsText" dxfId="1159" priority="18" operator="containsText" text="COMPILARE">
      <formula>NOT(ISERROR(SEARCH("COMPILARE",N28)))</formula>
    </cfRule>
  </conditionalFormatting>
  <conditionalFormatting sqref="N29">
    <cfRule type="containsText" dxfId="1158" priority="17" operator="containsText" text="COMPILARE">
      <formula>NOT(ISERROR(SEARCH("COMPILARE",N29)))</formula>
    </cfRule>
  </conditionalFormatting>
  <conditionalFormatting sqref="J16:J17">
    <cfRule type="cellIs" dxfId="1157" priority="16" operator="equal">
      <formula>$O$14="Metano"</formula>
    </cfRule>
  </conditionalFormatting>
  <conditionalFormatting sqref="A15:L15">
    <cfRule type="expression" dxfId="1156" priority="15">
      <formula>$P$15=1</formula>
    </cfRule>
  </conditionalFormatting>
  <conditionalFormatting sqref="A16:L16">
    <cfRule type="expression" dxfId="1155" priority="14">
      <formula>$P$16=1</formula>
    </cfRule>
  </conditionalFormatting>
  <conditionalFormatting sqref="A17:L17">
    <cfRule type="expression" dxfId="1154" priority="13">
      <formula>$P$17=1</formula>
    </cfRule>
  </conditionalFormatting>
  <conditionalFormatting sqref="A18:L18">
    <cfRule type="expression" dxfId="1153" priority="12">
      <formula>$P$18=1</formula>
    </cfRule>
  </conditionalFormatting>
  <conditionalFormatting sqref="A19:L19">
    <cfRule type="expression" dxfId="1152" priority="11">
      <formula>$P$19=1</formula>
    </cfRule>
  </conditionalFormatting>
  <conditionalFormatting sqref="A20:L20">
    <cfRule type="expression" dxfId="1151" priority="10">
      <formula>$P$20=1</formula>
    </cfRule>
  </conditionalFormatting>
  <conditionalFormatting sqref="A21:L21">
    <cfRule type="expression" dxfId="1150" priority="9">
      <formula>$P$21=1</formula>
    </cfRule>
  </conditionalFormatting>
  <conditionalFormatting sqref="A22:L22">
    <cfRule type="expression" dxfId="1149" priority="8">
      <formula>$P$22=1</formula>
    </cfRule>
  </conditionalFormatting>
  <conditionalFormatting sqref="A23:L23">
    <cfRule type="expression" dxfId="1148" priority="7">
      <formula>$P$23=1</formula>
    </cfRule>
  </conditionalFormatting>
  <conditionalFormatting sqref="A24:L24">
    <cfRule type="expression" dxfId="1147" priority="6">
      <formula>$P$24=1</formula>
    </cfRule>
  </conditionalFormatting>
  <conditionalFormatting sqref="A25:L25">
    <cfRule type="expression" dxfId="1146" priority="5">
      <formula>$P$25=1</formula>
    </cfRule>
  </conditionalFormatting>
  <conditionalFormatting sqref="A26:L26">
    <cfRule type="expression" dxfId="1145" priority="4">
      <formula>$P$26=1</formula>
    </cfRule>
  </conditionalFormatting>
  <conditionalFormatting sqref="A27:L27">
    <cfRule type="expression" dxfId="1144" priority="3">
      <formula>$P$27=1</formula>
    </cfRule>
  </conditionalFormatting>
  <conditionalFormatting sqref="A28:L28">
    <cfRule type="expression" dxfId="1143" priority="2">
      <formula>$P$28=1</formula>
    </cfRule>
  </conditionalFormatting>
  <conditionalFormatting sqref="A29:L29">
    <cfRule type="expression" dxfId="1142" priority="1">
      <formula>$P$29=1</formula>
    </cfRule>
  </conditionalFormatting>
  <dataValidations count="11">
    <dataValidation type="list" allowBlank="1" showInputMessage="1" showErrorMessage="1" sqref="C31:C40 F31:G40 I15:K29 J31:J40 O31:P40 O15:P29 B15:B29" xr:uid="{00000000-0002-0000-0500-000000000000}">
      <formula1>"0,1"</formula1>
    </dataValidation>
    <dataValidation type="list" allowBlank="1" showInputMessage="1" showErrorMessage="1" sqref="V15:DY29 V31:DY40" xr:uid="{00000000-0002-0000-05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5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500-000003000000}"/>
    <dataValidation allowBlank="1" showInputMessage="1" showErrorMessage="1" prompt="Importo totale dell'itero intervento proposto (totale per riga, netto IVA)" sqref="L31:L40" xr:uid="{00000000-0002-0000-0500-000004000000}"/>
    <dataValidation type="list" allowBlank="1" showInputMessage="1" showErrorMessage="1" prompt="Se l'intervento è allocato su più annualità indicare quali nel campo &quot;Note particolari&quot;" sqref="K31:K40" xr:uid="{00000000-0002-0000-05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500-000006000000}"/>
    <dataValidation type="list" errorStyle="information" allowBlank="1" showInputMessage="1" showErrorMessage="1" sqref="C15:C29" xr:uid="{00000000-0002-0000-0500-000007000000}">
      <formula1>"0,1"</formula1>
    </dataValidation>
    <dataValidation type="list" allowBlank="1" showInputMessage="1" showErrorMessage="1" sqref="H15:H29" xr:uid="{00000000-0002-0000-05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5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DB3716FF-F01D-490E-937B-5FE950B745B0}">
      <formula1>44865</formula1>
    </dataValidation>
  </dataValidations>
  <hyperlinks>
    <hyperlink ref="H5" location="QUADRO!A1" display="torna al QUADRO iniziale degli investimenti" xr:uid="{31BC658D-5269-4F7C-9D93-B7E076BAE3D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5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5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5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5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5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5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5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5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5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>
    <tabColor rgb="FFFF0000"/>
    <pageSetUpPr fitToPage="1"/>
  </sheetPr>
  <dimension ref="A1:DZ43"/>
  <sheetViews>
    <sheetView showGridLines="0" topLeftCell="I1" zoomScale="75" zoomScaleNormal="75" workbookViewId="0">
      <selection activeCell="S15" sqref="S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2023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0.6" customHeight="1" x14ac:dyDescent="0.3">
      <c r="A6" s="122" t="s">
        <v>38</v>
      </c>
      <c r="B6" s="115" t="str">
        <f>B4&amp;"_"&amp;B5&amp;"_"&amp;B3</f>
        <v>DM 223/2020 - MIT_2023_FM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208344.27830042341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498">
        <f>'DM 223_2022'!F10</f>
        <v>1642977.8547819383</v>
      </c>
      <c r="C9" s="498"/>
      <c r="D9" s="534" t="s">
        <v>2109</v>
      </c>
      <c r="E9" s="535"/>
      <c r="F9" s="145">
        <f>'DM 223_2021'!F10</f>
        <v>1253702.5609849913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1851322.1330823617</v>
      </c>
      <c r="G10" s="271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34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4.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  <mergeCell ref="A12:A13"/>
    <mergeCell ref="D12:L13"/>
    <mergeCell ref="W13:AH13"/>
    <mergeCell ref="AI13:AT13"/>
    <mergeCell ref="AU13:BF13"/>
    <mergeCell ref="D7:E7"/>
    <mergeCell ref="I7:J7"/>
    <mergeCell ref="K7:L7"/>
    <mergeCell ref="B8:C8"/>
    <mergeCell ref="D8:E8"/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</mergeCells>
  <conditionalFormatting sqref="B13">
    <cfRule type="cellIs" dxfId="1141" priority="93" operator="greaterThan">
      <formula>#REF!</formula>
    </cfRule>
  </conditionalFormatting>
  <conditionalFormatting sqref="M15:M29">
    <cfRule type="containsText" dxfId="1140" priority="33" operator="containsText" text="COMPILARE">
      <formula>NOT(ISERROR(SEARCH("COMPILARE",M15)))</formula>
    </cfRule>
  </conditionalFormatting>
  <conditionalFormatting sqref="W15:DZ29">
    <cfRule type="cellIs" dxfId="1139" priority="83" operator="equal">
      <formula>3</formula>
    </cfRule>
    <cfRule type="cellIs" dxfId="1138" priority="84" operator="equal">
      <formula>2</formula>
    </cfRule>
    <cfRule type="cellIs" dxfId="1137" priority="85" operator="equal">
      <formula>1</formula>
    </cfRule>
  </conditionalFormatting>
  <conditionalFormatting sqref="W31:DZ40">
    <cfRule type="cellIs" dxfId="1136" priority="80" operator="equal">
      <formula>3</formula>
    </cfRule>
    <cfRule type="cellIs" dxfId="1135" priority="81" operator="equal">
      <formula>2</formula>
    </cfRule>
    <cfRule type="cellIs" dxfId="1134" priority="82" operator="equal">
      <formula>1</formula>
    </cfRule>
  </conditionalFormatting>
  <conditionalFormatting sqref="N15">
    <cfRule type="containsText" dxfId="1133" priority="32" operator="containsText" text="COMPILARE">
      <formula>NOT(ISERROR(SEARCH("COMPILARE",N15)))</formula>
    </cfRule>
  </conditionalFormatting>
  <conditionalFormatting sqref="N16">
    <cfRule type="containsText" dxfId="1132" priority="31" operator="containsText" text="COMPILARE">
      <formula>NOT(ISERROR(SEARCH("COMPILARE",N16)))</formula>
    </cfRule>
  </conditionalFormatting>
  <conditionalFormatting sqref="N17">
    <cfRule type="containsText" dxfId="1131" priority="30" operator="containsText" text="COMPILARE">
      <formula>NOT(ISERROR(SEARCH("COMPILARE",N17)))</formula>
    </cfRule>
  </conditionalFormatting>
  <conditionalFormatting sqref="N18">
    <cfRule type="containsText" dxfId="1130" priority="29" operator="containsText" text="COMPILARE">
      <formula>NOT(ISERROR(SEARCH("COMPILARE",N18)))</formula>
    </cfRule>
  </conditionalFormatting>
  <conditionalFormatting sqref="N19">
    <cfRule type="containsText" dxfId="1129" priority="28" operator="containsText" text="COMPILARE">
      <formula>NOT(ISERROR(SEARCH("COMPILARE",N19)))</formula>
    </cfRule>
  </conditionalFormatting>
  <conditionalFormatting sqref="N20">
    <cfRule type="containsText" dxfId="1128" priority="27" operator="containsText" text="COMPILARE">
      <formula>NOT(ISERROR(SEARCH("COMPILARE",N20)))</formula>
    </cfRule>
  </conditionalFormatting>
  <conditionalFormatting sqref="N21">
    <cfRule type="containsText" dxfId="1127" priority="26" operator="containsText" text="COMPILARE">
      <formula>NOT(ISERROR(SEARCH("COMPILARE",N21)))</formula>
    </cfRule>
  </conditionalFormatting>
  <conditionalFormatting sqref="N22">
    <cfRule type="containsText" dxfId="1126" priority="25" operator="containsText" text="COMPILARE">
      <formula>NOT(ISERROR(SEARCH("COMPILARE",N22)))</formula>
    </cfRule>
  </conditionalFormatting>
  <conditionalFormatting sqref="N23">
    <cfRule type="containsText" dxfId="1125" priority="24" operator="containsText" text="COMPILARE">
      <formula>NOT(ISERROR(SEARCH("COMPILARE",N23)))</formula>
    </cfRule>
  </conditionalFormatting>
  <conditionalFormatting sqref="N24">
    <cfRule type="containsText" dxfId="1124" priority="23" operator="containsText" text="COMPILARE">
      <formula>NOT(ISERROR(SEARCH("COMPILARE",N24)))</formula>
    </cfRule>
  </conditionalFormatting>
  <conditionalFormatting sqref="N25">
    <cfRule type="containsText" dxfId="1123" priority="22" operator="containsText" text="COMPILARE">
      <formula>NOT(ISERROR(SEARCH("COMPILARE",N25)))</formula>
    </cfRule>
  </conditionalFormatting>
  <conditionalFormatting sqref="N26">
    <cfRule type="containsText" dxfId="1122" priority="21" operator="containsText" text="COMPILARE">
      <formula>NOT(ISERROR(SEARCH("COMPILARE",N26)))</formula>
    </cfRule>
  </conditionalFormatting>
  <conditionalFormatting sqref="N27">
    <cfRule type="containsText" dxfId="1121" priority="20" operator="containsText" text="COMPILARE">
      <formula>NOT(ISERROR(SEARCH("COMPILARE",N27)))</formula>
    </cfRule>
  </conditionalFormatting>
  <conditionalFormatting sqref="N28">
    <cfRule type="containsText" dxfId="1120" priority="19" operator="containsText" text="COMPILARE">
      <formula>NOT(ISERROR(SEARCH("COMPILARE",N28)))</formula>
    </cfRule>
  </conditionalFormatting>
  <conditionalFormatting sqref="N29">
    <cfRule type="containsText" dxfId="1119" priority="18" operator="containsText" text="COMPILARE">
      <formula>NOT(ISERROR(SEARCH("COMPILARE",N29)))</formula>
    </cfRule>
  </conditionalFormatting>
  <conditionalFormatting sqref="J16:J17">
    <cfRule type="cellIs" dxfId="1118" priority="17" operator="equal">
      <formula>$O$14="Metano"</formula>
    </cfRule>
  </conditionalFormatting>
  <conditionalFormatting sqref="B15:L15">
    <cfRule type="expression" dxfId="1117" priority="16">
      <formula>$P$15=1</formula>
    </cfRule>
  </conditionalFormatting>
  <conditionalFormatting sqref="A16:L16">
    <cfRule type="expression" dxfId="1116" priority="15">
      <formula>$P$16=1</formula>
    </cfRule>
  </conditionalFormatting>
  <conditionalFormatting sqref="A17:L17">
    <cfRule type="expression" dxfId="1115" priority="14">
      <formula>$P$17=1</formula>
    </cfRule>
  </conditionalFormatting>
  <conditionalFormatting sqref="A18:L18">
    <cfRule type="expression" dxfId="1114" priority="13">
      <formula>$P$18=1</formula>
    </cfRule>
  </conditionalFormatting>
  <conditionalFormatting sqref="A19:L19">
    <cfRule type="expression" dxfId="1113" priority="12">
      <formula>$P$19=1</formula>
    </cfRule>
  </conditionalFormatting>
  <conditionalFormatting sqref="A20:L20">
    <cfRule type="expression" dxfId="1112" priority="11">
      <formula>$P$20=1</formula>
    </cfRule>
  </conditionalFormatting>
  <conditionalFormatting sqref="A21:L21">
    <cfRule type="expression" dxfId="1111" priority="10">
      <formula>$P$21=1</formula>
    </cfRule>
  </conditionalFormatting>
  <conditionalFormatting sqref="A22:L22">
    <cfRule type="expression" dxfId="1110" priority="9">
      <formula>$P$22=1</formula>
    </cfRule>
  </conditionalFormatting>
  <conditionalFormatting sqref="A23:L23">
    <cfRule type="expression" dxfId="1109" priority="8">
      <formula>$P$23=1</formula>
    </cfRule>
  </conditionalFormatting>
  <conditionalFormatting sqref="A24:L24">
    <cfRule type="expression" dxfId="1108" priority="7">
      <formula>$P$24=1</formula>
    </cfRule>
  </conditionalFormatting>
  <conditionalFormatting sqref="A25:L25">
    <cfRule type="expression" dxfId="1107" priority="6">
      <formula>$P$25=1</formula>
    </cfRule>
  </conditionalFormatting>
  <conditionalFormatting sqref="A26:L26">
    <cfRule type="expression" dxfId="1106" priority="5">
      <formula>$P$26=1</formula>
    </cfRule>
  </conditionalFormatting>
  <conditionalFormatting sqref="A27:L27">
    <cfRule type="expression" dxfId="1105" priority="4">
      <formula>$P$27=1</formula>
    </cfRule>
  </conditionalFormatting>
  <conditionalFormatting sqref="A28:L28">
    <cfRule type="expression" dxfId="1104" priority="3">
      <formula>$P$28=1</formula>
    </cfRule>
  </conditionalFormatting>
  <conditionalFormatting sqref="A29:L29">
    <cfRule type="expression" dxfId="1103" priority="2">
      <formula>$P$29=1</formula>
    </cfRule>
  </conditionalFormatting>
  <conditionalFormatting sqref="A15">
    <cfRule type="expression" dxfId="1102" priority="1">
      <formula>$P$16=1</formula>
    </cfRule>
  </conditionalFormatting>
  <dataValidations count="11">
    <dataValidation type="list" errorStyle="information" allowBlank="1" showInputMessage="1" showErrorMessage="1" sqref="C15:C29" xr:uid="{00000000-0002-0000-06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600-000001000000}"/>
    <dataValidation type="list" allowBlank="1" showInputMessage="1" showErrorMessage="1" prompt="Se l'intervento è allocato su più annualità indicare quali nel campo &quot;Note particolari&quot;" sqref="K31:K40" xr:uid="{00000000-0002-0000-06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6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6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600-000005000000}">
      <formula1>H31="Colonnine di ricarica autobus elettrici e relativi apparati"</formula1>
    </dataValidation>
    <dataValidation type="list" allowBlank="1" showInputMessage="1" showErrorMessage="1" sqref="W15:DZ29 W31:DZ40" xr:uid="{00000000-0002-0000-0600-000006000000}">
      <formula1>"1,2,3"</formula1>
    </dataValidation>
    <dataValidation type="list" allowBlank="1" showInputMessage="1" showErrorMessage="1" sqref="C31:C40 F31:G40 I15:K29 J31:J40 O31:Q40 O15:Q29 B15:B29" xr:uid="{00000000-0002-0000-0600-000007000000}">
      <formula1>"0,1"</formula1>
    </dataValidation>
    <dataValidation type="list" allowBlank="1" showInputMessage="1" showErrorMessage="1" sqref="H15:H29" xr:uid="{00000000-0002-0000-06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6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1967DC6B-2CF5-4F53-BFFE-4A50325CC2FE}">
      <formula1>44865</formula1>
    </dataValidation>
  </dataValidations>
  <hyperlinks>
    <hyperlink ref="H5" location="QUADRO!A1" display="torna al QUADRO iniziale degli investimenti" xr:uid="{582EC660-DE58-475B-A677-E0F52AC5EC3F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6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600-00000B000000}">
          <x14:formula1>
            <xm:f>Targhe!$D$2:$D$1228</xm:f>
          </x14:formula1>
          <xm:sqref>D16:D29</xm:sqref>
        </x14:dataValidation>
        <x14:dataValidation type="list" allowBlank="1" showInputMessage="1" showErrorMessage="1" xr:uid="{00000000-0002-0000-06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6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6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6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6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6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600-00000D000000}">
          <x14:formula1>
            <xm:f>'Assegnazione fondi'!$L$2:$L$5</xm:f>
          </x14:formula1>
          <xm:sqref>E16:E29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>
        <v>2024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248338.52393051883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498">
        <f>'DM 223_2023'!F10</f>
        <v>1851322.1330823617</v>
      </c>
      <c r="C9" s="498"/>
      <c r="D9" s="534" t="s">
        <v>2109</v>
      </c>
      <c r="E9" s="535"/>
      <c r="F9" s="145">
        <f>'DM 223_2021'!F10</f>
        <v>1253702.5609849913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2099660.6570128803</v>
      </c>
      <c r="G10" s="271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333"/>
      <c r="CE15" s="39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1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333"/>
      <c r="CE16" s="39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3.7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  <mergeCell ref="A12:A13"/>
    <mergeCell ref="D12:L13"/>
    <mergeCell ref="W13:AH13"/>
    <mergeCell ref="AI13:AT13"/>
    <mergeCell ref="AU13:BF13"/>
    <mergeCell ref="D7:E7"/>
    <mergeCell ref="I7:J7"/>
    <mergeCell ref="K7:L7"/>
    <mergeCell ref="B8:C8"/>
    <mergeCell ref="D8:E8"/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</mergeCells>
  <conditionalFormatting sqref="B13">
    <cfRule type="cellIs" dxfId="1101" priority="97" operator="greaterThan">
      <formula>#REF!</formula>
    </cfRule>
  </conditionalFormatting>
  <conditionalFormatting sqref="M15:M29">
    <cfRule type="containsText" dxfId="1100" priority="37" operator="containsText" text="COMPILARE">
      <formula>NOT(ISERROR(SEARCH("COMPILARE",M15)))</formula>
    </cfRule>
  </conditionalFormatting>
  <conditionalFormatting sqref="W15:DZ29">
    <cfRule type="cellIs" dxfId="1099" priority="34" operator="equal">
      <formula>3</formula>
    </cfRule>
    <cfRule type="cellIs" dxfId="1098" priority="35" operator="equal">
      <formula>2</formula>
    </cfRule>
    <cfRule type="cellIs" dxfId="1097" priority="36" operator="equal">
      <formula>1</formula>
    </cfRule>
  </conditionalFormatting>
  <conditionalFormatting sqref="W31:DZ40">
    <cfRule type="cellIs" dxfId="1096" priority="84" operator="equal">
      <formula>3</formula>
    </cfRule>
    <cfRule type="cellIs" dxfId="1095" priority="85" operator="equal">
      <formula>2</formula>
    </cfRule>
    <cfRule type="cellIs" dxfId="1094" priority="86" operator="equal">
      <formula>1</formula>
    </cfRule>
  </conditionalFormatting>
  <conditionalFormatting sqref="N15">
    <cfRule type="containsText" dxfId="1093" priority="33" operator="containsText" text="COMPILARE">
      <formula>NOT(ISERROR(SEARCH("COMPILARE",N15)))</formula>
    </cfRule>
  </conditionalFormatting>
  <conditionalFormatting sqref="N16">
    <cfRule type="containsText" dxfId="1092" priority="32" operator="containsText" text="COMPILARE">
      <formula>NOT(ISERROR(SEARCH("COMPILARE",N16)))</formula>
    </cfRule>
  </conditionalFormatting>
  <conditionalFormatting sqref="N17">
    <cfRule type="containsText" dxfId="1091" priority="31" operator="containsText" text="COMPILARE">
      <formula>NOT(ISERROR(SEARCH("COMPILARE",N17)))</formula>
    </cfRule>
  </conditionalFormatting>
  <conditionalFormatting sqref="N18">
    <cfRule type="containsText" dxfId="1090" priority="30" operator="containsText" text="COMPILARE">
      <formula>NOT(ISERROR(SEARCH("COMPILARE",N18)))</formula>
    </cfRule>
  </conditionalFormatting>
  <conditionalFormatting sqref="N19">
    <cfRule type="containsText" dxfId="1089" priority="29" operator="containsText" text="COMPILARE">
      <formula>NOT(ISERROR(SEARCH("COMPILARE",N19)))</formula>
    </cfRule>
  </conditionalFormatting>
  <conditionalFormatting sqref="N20">
    <cfRule type="containsText" dxfId="1088" priority="28" operator="containsText" text="COMPILARE">
      <formula>NOT(ISERROR(SEARCH("COMPILARE",N20)))</formula>
    </cfRule>
  </conditionalFormatting>
  <conditionalFormatting sqref="N21">
    <cfRule type="containsText" dxfId="1087" priority="27" operator="containsText" text="COMPILARE">
      <formula>NOT(ISERROR(SEARCH("COMPILARE",N21)))</formula>
    </cfRule>
  </conditionalFormatting>
  <conditionalFormatting sqref="N22">
    <cfRule type="containsText" dxfId="1086" priority="26" operator="containsText" text="COMPILARE">
      <formula>NOT(ISERROR(SEARCH("COMPILARE",N22)))</formula>
    </cfRule>
  </conditionalFormatting>
  <conditionalFormatting sqref="N23">
    <cfRule type="containsText" dxfId="1085" priority="25" operator="containsText" text="COMPILARE">
      <formula>NOT(ISERROR(SEARCH("COMPILARE",N23)))</formula>
    </cfRule>
  </conditionalFormatting>
  <conditionalFormatting sqref="N24">
    <cfRule type="containsText" dxfId="1084" priority="24" operator="containsText" text="COMPILARE">
      <formula>NOT(ISERROR(SEARCH("COMPILARE",N24)))</formula>
    </cfRule>
  </conditionalFormatting>
  <conditionalFormatting sqref="N25">
    <cfRule type="containsText" dxfId="1083" priority="23" operator="containsText" text="COMPILARE">
      <formula>NOT(ISERROR(SEARCH("COMPILARE",N25)))</formula>
    </cfRule>
  </conditionalFormatting>
  <conditionalFormatting sqref="N26">
    <cfRule type="containsText" dxfId="1082" priority="22" operator="containsText" text="COMPILARE">
      <formula>NOT(ISERROR(SEARCH("COMPILARE",N26)))</formula>
    </cfRule>
  </conditionalFormatting>
  <conditionalFormatting sqref="N27">
    <cfRule type="containsText" dxfId="1081" priority="21" operator="containsText" text="COMPILARE">
      <formula>NOT(ISERROR(SEARCH("COMPILARE",N27)))</formula>
    </cfRule>
  </conditionalFormatting>
  <conditionalFormatting sqref="N28">
    <cfRule type="containsText" dxfId="1080" priority="20" operator="containsText" text="COMPILARE">
      <formula>NOT(ISERROR(SEARCH("COMPILARE",N28)))</formula>
    </cfRule>
  </conditionalFormatting>
  <conditionalFormatting sqref="N29">
    <cfRule type="containsText" dxfId="1079" priority="19" operator="containsText" text="COMPILARE">
      <formula>NOT(ISERROR(SEARCH("COMPILARE",N29)))</formula>
    </cfRule>
  </conditionalFormatting>
  <conditionalFormatting sqref="J16:J17">
    <cfRule type="cellIs" dxfId="1078" priority="18" operator="equal">
      <formula>$O$14="Metano"</formula>
    </cfRule>
  </conditionalFormatting>
  <conditionalFormatting sqref="A15:K15">
    <cfRule type="expression" dxfId="1077" priority="17">
      <formula>$P$15=1</formula>
    </cfRule>
  </conditionalFormatting>
  <conditionalFormatting sqref="A16:L16">
    <cfRule type="expression" dxfId="1076" priority="16">
      <formula>$P$16=1</formula>
    </cfRule>
  </conditionalFormatting>
  <conditionalFormatting sqref="A17:L17">
    <cfRule type="expression" dxfId="1075" priority="15">
      <formula>$P$17=1</formula>
    </cfRule>
  </conditionalFormatting>
  <conditionalFormatting sqref="A18:L18">
    <cfRule type="expression" dxfId="1074" priority="14">
      <formula>$P$18=1</formula>
    </cfRule>
  </conditionalFormatting>
  <conditionalFormatting sqref="A19:L19">
    <cfRule type="expression" dxfId="1073" priority="13">
      <formula>$P$19=1</formula>
    </cfRule>
  </conditionalFormatting>
  <conditionalFormatting sqref="A20:L20">
    <cfRule type="expression" dxfId="1072" priority="12">
      <formula>$P$20=1</formula>
    </cfRule>
  </conditionalFormatting>
  <conditionalFormatting sqref="A21:L21">
    <cfRule type="expression" dxfId="1071" priority="11">
      <formula>$P$21=1</formula>
    </cfRule>
  </conditionalFormatting>
  <conditionalFormatting sqref="A22:L22">
    <cfRule type="expression" dxfId="1070" priority="10">
      <formula>$P$22=1</formula>
    </cfRule>
  </conditionalFormatting>
  <conditionalFormatting sqref="A23:L23">
    <cfRule type="expression" dxfId="1069" priority="9">
      <formula>$P$23=1</formula>
    </cfRule>
  </conditionalFormatting>
  <conditionalFormatting sqref="A24:L24">
    <cfRule type="expression" dxfId="1068" priority="8">
      <formula>$P$24=1</formula>
    </cfRule>
  </conditionalFormatting>
  <conditionalFormatting sqref="A25:L25">
    <cfRule type="expression" dxfId="1067" priority="7">
      <formula>$P$25=1</formula>
    </cfRule>
  </conditionalFormatting>
  <conditionalFormatting sqref="A26:L26">
    <cfRule type="expression" dxfId="1066" priority="6">
      <formula>$P$26=1</formula>
    </cfRule>
  </conditionalFormatting>
  <conditionalFormatting sqref="A27:L27">
    <cfRule type="expression" dxfId="1065" priority="5">
      <formula>$P$27=1</formula>
    </cfRule>
  </conditionalFormatting>
  <conditionalFormatting sqref="A28:L28">
    <cfRule type="expression" dxfId="1064" priority="4">
      <formula>$P$28=1</formula>
    </cfRule>
  </conditionalFormatting>
  <conditionalFormatting sqref="A29:L29">
    <cfRule type="expression" dxfId="1063" priority="3">
      <formula>$P$29=1</formula>
    </cfRule>
  </conditionalFormatting>
  <conditionalFormatting sqref="L15">
    <cfRule type="expression" dxfId="1062" priority="1">
      <formula>$P$17=1</formula>
    </cfRule>
  </conditionalFormatting>
  <dataValidations count="11">
    <dataValidation type="list" allowBlank="1" showInputMessage="1" showErrorMessage="1" sqref="C31:C40 F31:G40 I15:K29 J31:J40 O31:Q40 O15:Q29 B15:B29" xr:uid="{00000000-0002-0000-0700-000000000000}">
      <formula1>"0,1"</formula1>
    </dataValidation>
    <dataValidation type="list" allowBlank="1" showInputMessage="1" showErrorMessage="1" sqref="W31:DZ40 W15:DZ29" xr:uid="{00000000-0002-0000-07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7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00000000-0002-0000-0700-000003000000}"/>
    <dataValidation allowBlank="1" showInputMessage="1" showErrorMessage="1" prompt="Importo totale dell'itero intervento proposto (totale per riga, netto IVA)" sqref="L31:L40" xr:uid="{00000000-0002-0000-0700-000004000000}"/>
    <dataValidation type="list" allowBlank="1" showInputMessage="1" showErrorMessage="1" prompt="Se l'intervento è allocato su più annualità indicare quali nel campo &quot;Note particolari&quot;" sqref="K31:K40" xr:uid="{00000000-0002-0000-07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700-000006000000}"/>
    <dataValidation type="list" errorStyle="information" allowBlank="1" showInputMessage="1" showErrorMessage="1" sqref="C15:C29" xr:uid="{00000000-0002-0000-0700-000007000000}">
      <formula1>"0,1"</formula1>
    </dataValidation>
    <dataValidation type="list" allowBlank="1" showInputMessage="1" showErrorMessage="1" sqref="H15:H29" xr:uid="{00000000-0002-0000-07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7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CEACB441-027B-423C-88F6-3D273A5A3000}">
      <formula1>44865</formula1>
    </dataValidation>
  </dataValidations>
  <hyperlinks>
    <hyperlink ref="H5" location="QUADRO!A1" display="torna al QUADRO iniziale degli investimenti" xr:uid="{C4E8AFD4-5E09-45AE-83F1-FDF4509DEBF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7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7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7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7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7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700-000011000000}">
          <x14:formula1>
            <xm:f>Aziende!$E$3:$E$9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7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7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7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E1886-8324-4EF1-AD91-DC22861611C3}">
  <sheetPr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06" t="s">
        <v>2020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8"/>
      <c r="V1" s="503" t="s">
        <v>235</v>
      </c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5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09" t="s">
        <v>4</v>
      </c>
      <c r="C3" s="509"/>
      <c r="D3" s="111"/>
      <c r="E3" s="112"/>
      <c r="F3" s="518" t="s">
        <v>2105</v>
      </c>
      <c r="G3" s="519"/>
      <c r="H3" s="520"/>
      <c r="I3" s="512" t="s">
        <v>187</v>
      </c>
      <c r="J3" s="512"/>
      <c r="K3" s="513"/>
      <c r="L3" s="514"/>
      <c r="W3" s="68" t="s">
        <v>61</v>
      </c>
    </row>
    <row r="4" spans="1:130" ht="33" customHeight="1" thickBot="1" x14ac:dyDescent="0.3">
      <c r="A4" s="121" t="s">
        <v>51</v>
      </c>
      <c r="B4" s="509" t="s">
        <v>102</v>
      </c>
      <c r="C4" s="509"/>
      <c r="D4" s="113"/>
      <c r="E4" s="114"/>
      <c r="F4" s="515" t="s">
        <v>2104</v>
      </c>
      <c r="G4" s="516"/>
      <c r="H4" s="517"/>
      <c r="I4" s="512" t="s">
        <v>188</v>
      </c>
      <c r="J4" s="512"/>
      <c r="K4" s="514"/>
      <c r="L4" s="514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09" t="s">
        <v>2192</v>
      </c>
      <c r="C5" s="509"/>
      <c r="D5" s="113"/>
      <c r="E5" s="113"/>
      <c r="F5" s="143" t="s">
        <v>228</v>
      </c>
      <c r="G5" s="143"/>
      <c r="H5" s="427" t="s">
        <v>2161</v>
      </c>
      <c r="I5" s="512" t="s">
        <v>197</v>
      </c>
      <c r="J5" s="512"/>
      <c r="K5" s="514"/>
      <c r="L5" s="514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MIT_2024 bis_FM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498">
        <f>VLOOKUP($B$6,'Assegnazione fondi'!$D$2:$G$242,3,FALSE)</f>
        <v>143020.69694397334</v>
      </c>
      <c r="C7" s="498"/>
      <c r="D7" s="511" t="s">
        <v>232</v>
      </c>
      <c r="E7" s="511"/>
      <c r="F7" s="117">
        <f>+T43</f>
        <v>0</v>
      </c>
      <c r="G7" s="259"/>
      <c r="H7" s="111"/>
      <c r="I7" s="522" t="s">
        <v>201</v>
      </c>
      <c r="J7" s="522"/>
      <c r="K7" s="523"/>
      <c r="L7" s="514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10">
        <f>VLOOKUP($B$6,'Assegnazione fondi'!$D$2:$G$206,4,FALSE)</f>
        <v>0.8</v>
      </c>
      <c r="C8" s="510"/>
      <c r="D8" s="511" t="s">
        <v>231</v>
      </c>
      <c r="E8" s="511"/>
      <c r="F8" s="118">
        <f>B41+C41</f>
        <v>0</v>
      </c>
      <c r="G8" s="260"/>
      <c r="H8" s="111"/>
    </row>
    <row r="9" spans="1:130" ht="27.4" customHeight="1" x14ac:dyDescent="0.3">
      <c r="A9" s="450" t="s">
        <v>2106</v>
      </c>
      <c r="B9" s="498">
        <v>0</v>
      </c>
      <c r="C9" s="498"/>
      <c r="D9" s="534"/>
      <c r="E9" s="535"/>
      <c r="F9" s="145">
        <v>0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498">
        <f>VLOOKUP($B$6,'Assegnazione fondi'!$D$2:$G$242,2,FALSE)</f>
        <v>0</v>
      </c>
      <c r="C10" s="498"/>
      <c r="D10" s="511" t="s">
        <v>233</v>
      </c>
      <c r="E10" s="511"/>
      <c r="F10" s="145">
        <f>+TOTIMP-F7+B9</f>
        <v>143020.69694397334</v>
      </c>
      <c r="G10" s="271"/>
      <c r="H10" s="111"/>
    </row>
    <row r="11" spans="1:130" ht="15.75" thickBot="1" x14ac:dyDescent="0.3"/>
    <row r="12" spans="1:130" ht="51" customHeight="1" thickBot="1" x14ac:dyDescent="0.3">
      <c r="A12" s="501" t="s">
        <v>191</v>
      </c>
      <c r="B12" s="134" t="s">
        <v>229</v>
      </c>
      <c r="C12" s="132" t="s">
        <v>230</v>
      </c>
      <c r="D12" s="530" t="s">
        <v>2037</v>
      </c>
      <c r="E12" s="530"/>
      <c r="F12" s="530"/>
      <c r="G12" s="530"/>
      <c r="H12" s="530"/>
      <c r="I12" s="530"/>
      <c r="J12" s="530"/>
      <c r="K12" s="530"/>
      <c r="L12" s="531"/>
      <c r="V12" s="524" t="s">
        <v>190</v>
      </c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6"/>
    </row>
    <row r="13" spans="1:130" ht="25.5" customHeight="1" thickBot="1" x14ac:dyDescent="0.4">
      <c r="A13" s="502"/>
      <c r="B13" s="135">
        <f>B41</f>
        <v>0</v>
      </c>
      <c r="C13" s="133">
        <f>C41</f>
        <v>0</v>
      </c>
      <c r="D13" s="532"/>
      <c r="E13" s="532"/>
      <c r="F13" s="532"/>
      <c r="G13" s="532"/>
      <c r="H13" s="532"/>
      <c r="I13" s="532"/>
      <c r="J13" s="532"/>
      <c r="K13" s="532"/>
      <c r="L13" s="533"/>
      <c r="V13" s="67" t="s">
        <v>37</v>
      </c>
      <c r="W13" s="521">
        <v>2018</v>
      </c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>
        <v>2019</v>
      </c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>
        <v>2020</v>
      </c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>
        <v>2021</v>
      </c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>
        <v>2022</v>
      </c>
      <c r="BT13" s="521"/>
      <c r="BU13" s="521"/>
      <c r="BV13" s="521"/>
      <c r="BW13" s="521"/>
      <c r="BX13" s="521"/>
      <c r="BY13" s="521"/>
      <c r="BZ13" s="521"/>
      <c r="CA13" s="521"/>
      <c r="CB13" s="521"/>
      <c r="CC13" s="521"/>
      <c r="CD13" s="521"/>
      <c r="CE13" s="521">
        <v>2023</v>
      </c>
      <c r="CF13" s="521"/>
      <c r="CG13" s="521"/>
      <c r="CH13" s="521"/>
      <c r="CI13" s="521"/>
      <c r="CJ13" s="521"/>
      <c r="CK13" s="521"/>
      <c r="CL13" s="521"/>
      <c r="CM13" s="521"/>
      <c r="CN13" s="521"/>
      <c r="CO13" s="521"/>
      <c r="CP13" s="521"/>
      <c r="CQ13" s="521">
        <v>2024</v>
      </c>
      <c r="CR13" s="521"/>
      <c r="CS13" s="521"/>
      <c r="CT13" s="521"/>
      <c r="CU13" s="521"/>
      <c r="CV13" s="521"/>
      <c r="CW13" s="521"/>
      <c r="CX13" s="521"/>
      <c r="CY13" s="521"/>
      <c r="CZ13" s="521"/>
      <c r="DA13" s="521"/>
      <c r="DB13" s="521"/>
      <c r="DC13" s="521">
        <v>2025</v>
      </c>
      <c r="DD13" s="521"/>
      <c r="DE13" s="521"/>
      <c r="DF13" s="521"/>
      <c r="DG13" s="521"/>
      <c r="DH13" s="521"/>
      <c r="DI13" s="521"/>
      <c r="DJ13" s="521"/>
      <c r="DK13" s="521"/>
      <c r="DL13" s="521"/>
      <c r="DM13" s="521"/>
      <c r="DN13" s="521"/>
      <c r="DO13" s="521">
        <v>2026</v>
      </c>
      <c r="DP13" s="521"/>
      <c r="DQ13" s="521"/>
      <c r="DR13" s="521"/>
      <c r="DS13" s="521"/>
      <c r="DT13" s="521"/>
      <c r="DU13" s="521"/>
      <c r="DV13" s="521"/>
      <c r="DW13" s="521"/>
      <c r="DX13" s="521"/>
      <c r="DY13" s="521"/>
      <c r="DZ13" s="521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2193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451"/>
      <c r="D15" s="37"/>
      <c r="E15" s="37"/>
      <c r="F15" s="38"/>
      <c r="G15" s="38"/>
      <c r="H15" s="452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333"/>
      <c r="CE15" s="39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451"/>
      <c r="D16" s="37"/>
      <c r="E16" s="37"/>
      <c r="F16" s="38"/>
      <c r="G16" s="38"/>
      <c r="H16" s="452"/>
      <c r="I16" s="275"/>
      <c r="J16" s="275"/>
      <c r="K16" s="275"/>
      <c r="L16" s="137"/>
      <c r="M16" s="306" t="str">
        <f t="shared" si="0"/>
        <v/>
      </c>
      <c r="N16" s="331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333"/>
      <c r="CE16" s="39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451"/>
      <c r="D17" s="37"/>
      <c r="E17" s="37"/>
      <c r="F17" s="38"/>
      <c r="G17" s="38"/>
      <c r="H17" s="452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451"/>
      <c r="D18" s="37"/>
      <c r="E18" s="37"/>
      <c r="F18" s="38"/>
      <c r="G18" s="38"/>
      <c r="H18" s="452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451"/>
      <c r="D19" s="37"/>
      <c r="E19" s="37"/>
      <c r="F19" s="38"/>
      <c r="G19" s="38"/>
      <c r="H19" s="452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451"/>
      <c r="D20" s="37"/>
      <c r="E20" s="37"/>
      <c r="F20" s="38"/>
      <c r="G20" s="38"/>
      <c r="H20" s="452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451"/>
      <c r="D21" s="37"/>
      <c r="E21" s="37"/>
      <c r="F21" s="38"/>
      <c r="G21" s="38"/>
      <c r="H21" s="452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451"/>
      <c r="D22" s="37"/>
      <c r="E22" s="37"/>
      <c r="F22" s="38"/>
      <c r="G22" s="38"/>
      <c r="H22" s="452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451"/>
      <c r="D23" s="37"/>
      <c r="E23" s="37"/>
      <c r="F23" s="38"/>
      <c r="G23" s="38"/>
      <c r="H23" s="452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451"/>
      <c r="D24" s="37"/>
      <c r="E24" s="37"/>
      <c r="F24" s="38"/>
      <c r="G24" s="38"/>
      <c r="H24" s="452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451"/>
      <c r="D25" s="37"/>
      <c r="E25" s="37"/>
      <c r="F25" s="38"/>
      <c r="G25" s="38"/>
      <c r="H25" s="452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451"/>
      <c r="D26" s="37"/>
      <c r="E26" s="37"/>
      <c r="F26" s="38"/>
      <c r="G26" s="38"/>
      <c r="H26" s="452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451"/>
      <c r="D27" s="37"/>
      <c r="E27" s="37"/>
      <c r="F27" s="38"/>
      <c r="G27" s="38"/>
      <c r="H27" s="452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451"/>
      <c r="D28" s="37"/>
      <c r="E28" s="37"/>
      <c r="F28" s="38"/>
      <c r="G28" s="38"/>
      <c r="H28" s="452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451"/>
      <c r="D29" s="37"/>
      <c r="E29" s="37"/>
      <c r="F29" s="38"/>
      <c r="G29" s="38"/>
      <c r="H29" s="452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3.7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527" t="s">
        <v>196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  <c r="CB30" s="528"/>
      <c r="CC30" s="528"/>
      <c r="CD30" s="528"/>
      <c r="CE30" s="528"/>
      <c r="CF30" s="528"/>
      <c r="CG30" s="528"/>
      <c r="CH30" s="528"/>
      <c r="CI30" s="528"/>
      <c r="CJ30" s="528"/>
      <c r="CK30" s="528"/>
      <c r="CL30" s="528"/>
      <c r="CM30" s="528"/>
      <c r="CN30" s="528"/>
      <c r="CO30" s="528"/>
      <c r="CP30" s="528"/>
      <c r="CQ30" s="528"/>
      <c r="CR30" s="528"/>
      <c r="CS30" s="528"/>
      <c r="CT30" s="528"/>
      <c r="CU30" s="528"/>
      <c r="CV30" s="528"/>
      <c r="CW30" s="528"/>
      <c r="CX30" s="528"/>
      <c r="CY30" s="528"/>
      <c r="CZ30" s="528"/>
      <c r="DA30" s="528"/>
      <c r="DB30" s="528"/>
      <c r="DC30" s="528"/>
      <c r="DD30" s="528"/>
      <c r="DE30" s="528"/>
      <c r="DF30" s="528"/>
      <c r="DG30" s="528"/>
      <c r="DH30" s="528"/>
      <c r="DI30" s="528"/>
      <c r="DJ30" s="528"/>
      <c r="DK30" s="528"/>
      <c r="DL30" s="528"/>
      <c r="DM30" s="528"/>
      <c r="DN30" s="528"/>
      <c r="DO30" s="528"/>
      <c r="DP30" s="528"/>
      <c r="DQ30" s="528"/>
      <c r="DR30" s="528"/>
      <c r="DS30" s="528"/>
      <c r="DT30" s="528"/>
      <c r="DU30" s="528"/>
      <c r="DV30" s="528"/>
      <c r="DW30" s="528"/>
      <c r="DX30" s="528"/>
      <c r="DY30" s="528"/>
      <c r="DZ30" s="529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V30:DZ30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1061" priority="40" operator="greaterThan">
      <formula>#REF!</formula>
    </cfRule>
  </conditionalFormatting>
  <conditionalFormatting sqref="M15:M29">
    <cfRule type="containsText" dxfId="1060" priority="36" operator="containsText" text="COMPILARE">
      <formula>NOT(ISERROR(SEARCH("COMPILARE",M15)))</formula>
    </cfRule>
  </conditionalFormatting>
  <conditionalFormatting sqref="W15:DZ29">
    <cfRule type="cellIs" dxfId="1059" priority="33" operator="equal">
      <formula>3</formula>
    </cfRule>
    <cfRule type="cellIs" dxfId="1058" priority="34" operator="equal">
      <formula>2</formula>
    </cfRule>
    <cfRule type="cellIs" dxfId="1057" priority="35" operator="equal">
      <formula>1</formula>
    </cfRule>
  </conditionalFormatting>
  <conditionalFormatting sqref="W31:DZ40">
    <cfRule type="cellIs" dxfId="1056" priority="37" operator="equal">
      <formula>3</formula>
    </cfRule>
    <cfRule type="cellIs" dxfId="1055" priority="38" operator="equal">
      <formula>2</formula>
    </cfRule>
    <cfRule type="cellIs" dxfId="1054" priority="39" operator="equal">
      <formula>1</formula>
    </cfRule>
  </conditionalFormatting>
  <conditionalFormatting sqref="N15">
    <cfRule type="containsText" dxfId="1053" priority="32" operator="containsText" text="COMPILARE">
      <formula>NOT(ISERROR(SEARCH("COMPILARE",N15)))</formula>
    </cfRule>
  </conditionalFormatting>
  <conditionalFormatting sqref="N16">
    <cfRule type="containsText" dxfId="1052" priority="31" operator="containsText" text="COMPILARE">
      <formula>NOT(ISERROR(SEARCH("COMPILARE",N16)))</formula>
    </cfRule>
  </conditionalFormatting>
  <conditionalFormatting sqref="N17">
    <cfRule type="containsText" dxfId="1051" priority="30" operator="containsText" text="COMPILARE">
      <formula>NOT(ISERROR(SEARCH("COMPILARE",N17)))</formula>
    </cfRule>
  </conditionalFormatting>
  <conditionalFormatting sqref="N18">
    <cfRule type="containsText" dxfId="1050" priority="29" operator="containsText" text="COMPILARE">
      <formula>NOT(ISERROR(SEARCH("COMPILARE",N18)))</formula>
    </cfRule>
  </conditionalFormatting>
  <conditionalFormatting sqref="N19">
    <cfRule type="containsText" dxfId="1049" priority="28" operator="containsText" text="COMPILARE">
      <formula>NOT(ISERROR(SEARCH("COMPILARE",N19)))</formula>
    </cfRule>
  </conditionalFormatting>
  <conditionalFormatting sqref="N20">
    <cfRule type="containsText" dxfId="1048" priority="27" operator="containsText" text="COMPILARE">
      <formula>NOT(ISERROR(SEARCH("COMPILARE",N20)))</formula>
    </cfRule>
  </conditionalFormatting>
  <conditionalFormatting sqref="N21">
    <cfRule type="containsText" dxfId="1047" priority="26" operator="containsText" text="COMPILARE">
      <formula>NOT(ISERROR(SEARCH("COMPILARE",N21)))</formula>
    </cfRule>
  </conditionalFormatting>
  <conditionalFormatting sqref="N22">
    <cfRule type="containsText" dxfId="1046" priority="25" operator="containsText" text="COMPILARE">
      <formula>NOT(ISERROR(SEARCH("COMPILARE",N22)))</formula>
    </cfRule>
  </conditionalFormatting>
  <conditionalFormatting sqref="N23">
    <cfRule type="containsText" dxfId="1045" priority="24" operator="containsText" text="COMPILARE">
      <formula>NOT(ISERROR(SEARCH("COMPILARE",N23)))</formula>
    </cfRule>
  </conditionalFormatting>
  <conditionalFormatting sqref="N24">
    <cfRule type="containsText" dxfId="1044" priority="23" operator="containsText" text="COMPILARE">
      <formula>NOT(ISERROR(SEARCH("COMPILARE",N24)))</formula>
    </cfRule>
  </conditionalFormatting>
  <conditionalFormatting sqref="N25">
    <cfRule type="containsText" dxfId="1043" priority="22" operator="containsText" text="COMPILARE">
      <formula>NOT(ISERROR(SEARCH("COMPILARE",N25)))</formula>
    </cfRule>
  </conditionalFormatting>
  <conditionalFormatting sqref="N26">
    <cfRule type="containsText" dxfId="1042" priority="21" operator="containsText" text="COMPILARE">
      <formula>NOT(ISERROR(SEARCH("COMPILARE",N26)))</formula>
    </cfRule>
  </conditionalFormatting>
  <conditionalFormatting sqref="N27">
    <cfRule type="containsText" dxfId="1041" priority="20" operator="containsText" text="COMPILARE">
      <formula>NOT(ISERROR(SEARCH("COMPILARE",N27)))</formula>
    </cfRule>
  </conditionalFormatting>
  <conditionalFormatting sqref="N28">
    <cfRule type="containsText" dxfId="1040" priority="19" operator="containsText" text="COMPILARE">
      <formula>NOT(ISERROR(SEARCH("COMPILARE",N28)))</formula>
    </cfRule>
  </conditionalFormatting>
  <conditionalFormatting sqref="N29">
    <cfRule type="containsText" dxfId="1039" priority="18" operator="containsText" text="COMPILARE">
      <formula>NOT(ISERROR(SEARCH("COMPILARE",N29)))</formula>
    </cfRule>
  </conditionalFormatting>
  <conditionalFormatting sqref="J16:J17">
    <cfRule type="cellIs" dxfId="1038" priority="17" operator="equal">
      <formula>$O$14="Metano"</formula>
    </cfRule>
  </conditionalFormatting>
  <conditionalFormatting sqref="A15:K15">
    <cfRule type="expression" dxfId="1037" priority="16">
      <formula>$P$15=1</formula>
    </cfRule>
  </conditionalFormatting>
  <conditionalFormatting sqref="A16:L16">
    <cfRule type="expression" dxfId="1036" priority="15">
      <formula>$P$16=1</formula>
    </cfRule>
  </conditionalFormatting>
  <conditionalFormatting sqref="A17:L17">
    <cfRule type="expression" dxfId="1035" priority="14">
      <formula>$P$17=1</formula>
    </cfRule>
  </conditionalFormatting>
  <conditionalFormatting sqref="A18:L18">
    <cfRule type="expression" dxfId="1034" priority="13">
      <formula>$P$18=1</formula>
    </cfRule>
  </conditionalFormatting>
  <conditionalFormatting sqref="A19:L19">
    <cfRule type="expression" dxfId="1033" priority="12">
      <formula>$P$19=1</formula>
    </cfRule>
  </conditionalFormatting>
  <conditionalFormatting sqref="A20:L20">
    <cfRule type="expression" dxfId="1032" priority="11">
      <formula>$P$20=1</formula>
    </cfRule>
  </conditionalFormatting>
  <conditionalFormatting sqref="A21:L21">
    <cfRule type="expression" dxfId="1031" priority="10">
      <formula>$P$21=1</formula>
    </cfRule>
  </conditionalFormatting>
  <conditionalFormatting sqref="A22:L22">
    <cfRule type="expression" dxfId="1030" priority="9">
      <formula>$P$22=1</formula>
    </cfRule>
  </conditionalFormatting>
  <conditionalFormatting sqref="A23:L23">
    <cfRule type="expression" dxfId="1029" priority="8">
      <formula>$P$23=1</formula>
    </cfRule>
  </conditionalFormatting>
  <conditionalFormatting sqref="A24:L24">
    <cfRule type="expression" dxfId="1028" priority="7">
      <formula>$P$24=1</formula>
    </cfRule>
  </conditionalFormatting>
  <conditionalFormatting sqref="A25:L25">
    <cfRule type="expression" dxfId="1027" priority="6">
      <formula>$P$25=1</formula>
    </cfRule>
  </conditionalFormatting>
  <conditionalFormatting sqref="A26:L26">
    <cfRule type="expression" dxfId="1026" priority="5">
      <formula>$P$26=1</formula>
    </cfRule>
  </conditionalFormatting>
  <conditionalFormatting sqref="A27:L27">
    <cfRule type="expression" dxfId="1025" priority="4">
      <formula>$P$27=1</formula>
    </cfRule>
  </conditionalFormatting>
  <conditionalFormatting sqref="A28:L28">
    <cfRule type="expression" dxfId="1024" priority="3">
      <formula>$P$28=1</formula>
    </cfRule>
  </conditionalFormatting>
  <conditionalFormatting sqref="A29:L29">
    <cfRule type="expression" dxfId="1023" priority="2">
      <formula>$P$29=1</formula>
    </cfRule>
  </conditionalFormatting>
  <conditionalFormatting sqref="L15">
    <cfRule type="expression" dxfId="1022" priority="1">
      <formula>$P$17=1</formula>
    </cfRule>
  </conditionalFormatting>
  <dataValidations count="11">
    <dataValidation type="date" operator="lessThanOrEqual" allowBlank="1" showInputMessage="1" showErrorMessage="1" errorTitle="STIPULA CONTRATTO" error="La data inserita supera il termine del 31/10/2022" sqref="N15:N29" xr:uid="{3A489CA6-FEDB-4AD6-A96E-CB8689CA9F86}">
      <formula1>44865</formula1>
    </dataValidation>
    <dataValidation type="custom" showInputMessage="1" showErrorMessage="1" errorTitle="CIG MANCANTE" error="CIG MANCANTE_x000a_(compilare colonna a destra)" sqref="L15:L29" xr:uid="{0B959279-5D07-421B-A493-0B9DEBEDD425}">
      <formula1>$M15&lt;&gt;"COMPILARE"</formula1>
    </dataValidation>
    <dataValidation type="list" allowBlank="1" showInputMessage="1" showErrorMessage="1" sqref="H15:H29" xr:uid="{267EC1E7-FA77-4E0D-9F6A-39F4BAA723B1}">
      <formula1>INDIRECT(G15)</formula1>
    </dataValidation>
    <dataValidation type="list" errorStyle="information" allowBlank="1" showInputMessage="1" showErrorMessage="1" sqref="C15:C29" xr:uid="{8E3BAC47-9D2E-4FFB-B4B1-D0D2268FFBAA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8104E333-A6FD-473C-8524-0AFFA8535EBD}"/>
    <dataValidation type="list" allowBlank="1" showInputMessage="1" showErrorMessage="1" prompt="Se l'intervento è allocato su più annualità indicare quali nel campo &quot;Note particolari&quot;" sqref="K31:K40" xr:uid="{FE1C8C0A-314C-4775-BB28-727D1F814751}">
      <formula1>"0,1"</formula1>
    </dataValidation>
    <dataValidation allowBlank="1" showInputMessage="1" showErrorMessage="1" prompt="Importo totale dell'itero intervento proposto (totale per riga, netto IVA)" sqref="L31:L40" xr:uid="{772A1256-700C-4981-91F4-57BCA3ABC018}"/>
    <dataValidation allowBlank="1" showInputMessage="1" showErrorMessage="1" prompt="Se l'investimento è spalmato su più annualità inserire il valore allocato nell'anno in esame e sul quale si chiede la quota di contributo." sqref="S31:S40" xr:uid="{16D27D66-E5D9-45EB-B0E3-F07CA8EC098F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31B63A85-2C01-42B3-B855-664971E8B32C}">
      <formula1>H31="Colonnine di ricarica autobus elettrici e relativi apparati"</formula1>
    </dataValidation>
    <dataValidation type="list" allowBlank="1" showInputMessage="1" showErrorMessage="1" sqref="W31:DZ40 W15:DZ29" xr:uid="{D7E4F580-02F0-437C-A20D-E47C174607F5}">
      <formula1>"1,2,3"</formula1>
    </dataValidation>
    <dataValidation type="list" allowBlank="1" showInputMessage="1" showErrorMessage="1" sqref="C31:C40 F31:G40 I15:K29 J31:J40 O31:Q40 O15:Q29 B15:B29" xr:uid="{BF0F2DCA-9537-46B9-9E09-1F91C1577F7B}">
      <formula1>"0,1"</formula1>
    </dataValidation>
  </dataValidations>
  <hyperlinks>
    <hyperlink ref="H5" location="QUADRO!A1" display="torna al QUADRO iniziale degli investimenti" xr:uid="{2A03B005-49B0-4742-807C-B648E36CD68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4439960C-295B-44E2-9E12-FDAE66DEF861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970A0FAD-72AD-4E7A-89F3-21186B8384B2}">
          <x14:formula1>
            <xm:f>'Assegnazione fondi'!$J$2:$J$16</xm:f>
          </x14:formula1>
          <xm:sqref>B4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56576FEC-1655-459D-8151-E65B158B4184}">
          <x14:formula1>
            <xm:f>Targhe!$D$2:$D$1228</xm:f>
          </x14:formula1>
          <xm:sqref>D15:D29</xm:sqref>
        </x14:dataValidation>
        <x14:dataValidation type="list" allowBlank="1" showInputMessage="1" showErrorMessage="1" xr:uid="{DB6D924D-24DA-4251-B341-00D564BED1C1}">
          <x14:formula1>
            <xm:f>Aziende!$E$3:$E$10</xm:f>
          </x14:formula1>
          <xm:sqref>B5:C5</xm:sqref>
        </x14:dataValidation>
        <x14:dataValidation type="list" allowBlank="1" showInputMessage="1" showErrorMessage="1" error="Scegli opzione dall'elenco proposto" xr:uid="{2F738D2C-9DCA-435E-84AB-A936BA0FEA4B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CC16ACC3-BF65-42DF-A1A3-B505BE543AC8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3A084165-2B5A-4AC8-B688-38A97D5B16A1}">
          <x14:formula1>
            <xm:f>Aziende!$A$3:$A$197</xm:f>
          </x14:formula1>
          <xm:sqref>B2</xm:sqref>
        </x14:dataValidation>
        <x14:dataValidation type="list" allowBlank="1" showInputMessage="1" showErrorMessage="1" xr:uid="{D76697CD-9306-4A94-823A-DD8F34ADC19B}">
          <x14:formula1>
            <xm:f>Aziende!$C$3:$C$7</xm:f>
          </x14:formula1>
          <xm:sqref>B3</xm:sqref>
        </x14:dataValidation>
        <x14:dataValidation type="list" allowBlank="1" showInputMessage="1" showErrorMessage="1" xr:uid="{4A2B1FB2-3F99-431F-B8F4-12F0EA9E4840}">
          <x14:formula1>
            <xm:f>DGRtetto!$B$2:$B$5</xm:f>
          </x14:formula1>
          <xm:sqref>G15:G29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47</vt:i4>
      </vt:variant>
      <vt:variant>
        <vt:lpstr>Intervalli denominati</vt:lpstr>
      </vt:variant>
      <vt:variant>
        <vt:i4>265</vt:i4>
      </vt:variant>
    </vt:vector>
  </HeadingPairs>
  <TitlesOfParts>
    <vt:vector size="312" baseType="lpstr">
      <vt:lpstr>QUADRO</vt:lpstr>
      <vt:lpstr>DM 223_2018</vt:lpstr>
      <vt:lpstr>DM 223_2019</vt:lpstr>
      <vt:lpstr>DM 223_2020</vt:lpstr>
      <vt:lpstr>DM 223_2021</vt:lpstr>
      <vt:lpstr>DM 223_2022</vt:lpstr>
      <vt:lpstr>DM 223_2023</vt:lpstr>
      <vt:lpstr>DM 223_2024</vt:lpstr>
      <vt:lpstr>DM 223_2024 bis</vt:lpstr>
      <vt:lpstr>DM 223_2025</vt:lpstr>
      <vt:lpstr>DM 223_2026</vt:lpstr>
      <vt:lpstr>DM 223_2027</vt:lpstr>
      <vt:lpstr>DM 223_2028</vt:lpstr>
      <vt:lpstr>DM 81_2019</vt:lpstr>
      <vt:lpstr>DM 81_2020</vt:lpstr>
      <vt:lpstr>DM 81_2021</vt:lpstr>
      <vt:lpstr>DM 81_2022</vt:lpstr>
      <vt:lpstr>DM 81_2023</vt:lpstr>
      <vt:lpstr>DM 81_2024</vt:lpstr>
      <vt:lpstr>DM 81_2025</vt:lpstr>
      <vt:lpstr>DM 81_2026</vt:lpstr>
      <vt:lpstr>DM 81_2027</vt:lpstr>
      <vt:lpstr>DM 81_2028</vt:lpstr>
      <vt:lpstr>DM 315_2022</vt:lpstr>
      <vt:lpstr>DM 315_2023</vt:lpstr>
      <vt:lpstr>DM 315_2024</vt:lpstr>
      <vt:lpstr>DM 315_2025</vt:lpstr>
      <vt:lpstr>DM 315_2026</vt:lpstr>
      <vt:lpstr>DM 256_2023</vt:lpstr>
      <vt:lpstr>DM 256_2024</vt:lpstr>
      <vt:lpstr>DM 256_2025</vt:lpstr>
      <vt:lpstr>DM 256_2026</vt:lpstr>
      <vt:lpstr>PR FESR 21-27_autobus_2025</vt:lpstr>
      <vt:lpstr>PR FESR 21-27_autobus_2026</vt:lpstr>
      <vt:lpstr>PR FESR 21-27_autobus_2027</vt:lpstr>
      <vt:lpstr>PR FESR 21-27_infrastr_2025</vt:lpstr>
      <vt:lpstr>PR FESR 21-27_infrastr_2026</vt:lpstr>
      <vt:lpstr>PR FESR 21-27_infrastr_2027</vt:lpstr>
      <vt:lpstr>Assegnazione fondi</vt:lpstr>
      <vt:lpstr>Aziende</vt:lpstr>
      <vt:lpstr>TettiDGR300</vt:lpstr>
      <vt:lpstr>TettiDGR1131</vt:lpstr>
      <vt:lpstr>TettiDGR1170</vt:lpstr>
      <vt:lpstr>TettiDGR1233</vt:lpstr>
      <vt:lpstr>DGRtetto</vt:lpstr>
      <vt:lpstr>Infrastrutture</vt:lpstr>
      <vt:lpstr>Targhe</vt:lpstr>
      <vt:lpstr>'DM 223_2019'!_IMPIEGO2</vt:lpstr>
      <vt:lpstr>'DM 223_2020'!_IMPIEGO2</vt:lpstr>
      <vt:lpstr>'DM 223_2021'!_IMPIEGO2</vt:lpstr>
      <vt:lpstr>'DM 223_2022'!_IMPIEGO2</vt:lpstr>
      <vt:lpstr>'DM 223_2023'!_IMPIEGO2</vt:lpstr>
      <vt:lpstr>'DM 223_2024'!_IMPIEGO2</vt:lpstr>
      <vt:lpstr>'DM 223_2024 bis'!_IMPIEGO2</vt:lpstr>
      <vt:lpstr>'DM 223_2025'!_IMPIEGO2</vt:lpstr>
      <vt:lpstr>'DM 223_2026'!_IMPIEGO2</vt:lpstr>
      <vt:lpstr>'DM 223_2027'!_IMPIEGO2</vt:lpstr>
      <vt:lpstr>'DM 223_2028'!_IMPIEGO2</vt:lpstr>
      <vt:lpstr>'DM 256_2023'!_IMPIEGO2</vt:lpstr>
      <vt:lpstr>'DM 256_2024'!_IMPIEGO2</vt:lpstr>
      <vt:lpstr>'DM 256_2025'!_IMPIEGO2</vt:lpstr>
      <vt:lpstr>'DM 256_2026'!_IMPIEGO2</vt:lpstr>
      <vt:lpstr>'DM 315_2022'!_IMPIEGO2</vt:lpstr>
      <vt:lpstr>'DM 315_2023'!_IMPIEGO2</vt:lpstr>
      <vt:lpstr>'DM 315_2024'!_IMPIEGO2</vt:lpstr>
      <vt:lpstr>'DM 315_2025'!_IMPIEGO2</vt:lpstr>
      <vt:lpstr>'DM 315_2026'!_IMPIEGO2</vt:lpstr>
      <vt:lpstr>'DM 81_2019'!_IMPIEGO2</vt:lpstr>
      <vt:lpstr>'DM 81_2020'!_IMPIEGO2</vt:lpstr>
      <vt:lpstr>'DM 81_2021'!_IMPIEGO2</vt:lpstr>
      <vt:lpstr>'DM 81_2022'!_IMPIEGO2</vt:lpstr>
      <vt:lpstr>'DM 81_2023'!_IMPIEGO2</vt:lpstr>
      <vt:lpstr>'DM 81_2024'!_IMPIEGO2</vt:lpstr>
      <vt:lpstr>'DM 81_2025'!_IMPIEGO2</vt:lpstr>
      <vt:lpstr>'DM 81_2026'!_IMPIEGO2</vt:lpstr>
      <vt:lpstr>'DM 81_2027'!_IMPIEGO2</vt:lpstr>
      <vt:lpstr>'DM 81_2028'!_IMPIEGO2</vt:lpstr>
      <vt:lpstr>'PR FESR 21-27_autobus_2025'!_IMPIEGO2</vt:lpstr>
      <vt:lpstr>'PR FESR 21-27_autobus_2026'!_IMPIEGO2</vt:lpstr>
      <vt:lpstr>'PR FESR 21-27_autobus_2027'!_IMPIEGO2</vt:lpstr>
      <vt:lpstr>'PR FESR 21-27_infrastr_2025'!_IMPIEGO2</vt:lpstr>
      <vt:lpstr>'PR FESR 21-27_infrastr_2026'!_IMPIEGO2</vt:lpstr>
      <vt:lpstr>'PR FESR 21-27_infrastr_2027'!_IMPIEGO2</vt:lpstr>
      <vt:lpstr>_IMPIEGO2</vt:lpstr>
      <vt:lpstr>QUADRO!Area_stampa</vt:lpstr>
      <vt:lpstr>DGR_tetti</vt:lpstr>
      <vt:lpstr>DGR1131_2024</vt:lpstr>
      <vt:lpstr>DGR1170_2025</vt:lpstr>
      <vt:lpstr>DGR1233_2021</vt:lpstr>
      <vt:lpstr>DGR300_2023</vt:lpstr>
      <vt:lpstr>'DM 223_2019'!Impiego</vt:lpstr>
      <vt:lpstr>'DM 223_2020'!Impiego</vt:lpstr>
      <vt:lpstr>'DM 223_2021'!Impiego</vt:lpstr>
      <vt:lpstr>'DM 223_2022'!Impiego</vt:lpstr>
      <vt:lpstr>'DM 223_2023'!Impiego</vt:lpstr>
      <vt:lpstr>'DM 223_2024'!Impiego</vt:lpstr>
      <vt:lpstr>'DM 223_2024 bis'!Impiego</vt:lpstr>
      <vt:lpstr>'DM 223_2025'!Impiego</vt:lpstr>
      <vt:lpstr>'DM 223_2026'!Impiego</vt:lpstr>
      <vt:lpstr>'DM 223_2027'!Impiego</vt:lpstr>
      <vt:lpstr>'DM 223_2028'!Impiego</vt:lpstr>
      <vt:lpstr>'DM 256_2023'!Impiego</vt:lpstr>
      <vt:lpstr>'DM 256_2024'!Impiego</vt:lpstr>
      <vt:lpstr>'DM 256_2025'!Impiego</vt:lpstr>
      <vt:lpstr>'DM 256_2026'!Impiego</vt:lpstr>
      <vt:lpstr>'DM 315_2022'!Impiego</vt:lpstr>
      <vt:lpstr>'DM 315_2023'!Impiego</vt:lpstr>
      <vt:lpstr>'DM 315_2024'!Impiego</vt:lpstr>
      <vt:lpstr>'DM 315_2025'!Impiego</vt:lpstr>
      <vt:lpstr>'DM 315_2026'!Impiego</vt:lpstr>
      <vt:lpstr>'DM 81_2019'!Impiego</vt:lpstr>
      <vt:lpstr>'DM 81_2020'!Impiego</vt:lpstr>
      <vt:lpstr>'DM 81_2021'!Impiego</vt:lpstr>
      <vt:lpstr>'DM 81_2022'!Impiego</vt:lpstr>
      <vt:lpstr>'DM 81_2023'!Impiego</vt:lpstr>
      <vt:lpstr>'DM 81_2024'!Impiego</vt:lpstr>
      <vt:lpstr>'DM 81_2025'!Impiego</vt:lpstr>
      <vt:lpstr>'DM 81_2026'!Impiego</vt:lpstr>
      <vt:lpstr>'DM 81_2027'!Impiego</vt:lpstr>
      <vt:lpstr>'DM 81_2028'!Impiego</vt:lpstr>
      <vt:lpstr>'PR FESR 21-27_autobus_2025'!Impiego</vt:lpstr>
      <vt:lpstr>'PR FESR 21-27_autobus_2026'!Impiego</vt:lpstr>
      <vt:lpstr>'PR FESR 21-27_autobus_2027'!Impiego</vt:lpstr>
      <vt:lpstr>'PR FESR 21-27_infrastr_2025'!Impiego</vt:lpstr>
      <vt:lpstr>'PR FESR 21-27_infrastr_2026'!Impiego</vt:lpstr>
      <vt:lpstr>'PR FESR 21-27_infrastr_2027'!Impiego</vt:lpstr>
      <vt:lpstr>Impiego</vt:lpstr>
      <vt:lpstr>'DM 223_2019'!Impiego_mezzo__1_URBANO_0_EXTRAURBANO</vt:lpstr>
      <vt:lpstr>'DM 223_2020'!Impiego_mezzo__1_URBANO_0_EXTRAURBANO</vt:lpstr>
      <vt:lpstr>'DM 223_2021'!Impiego_mezzo__1_URBANO_0_EXTRAURBANO</vt:lpstr>
      <vt:lpstr>'DM 223_2022'!Impiego_mezzo__1_URBANO_0_EXTRAURBANO</vt:lpstr>
      <vt:lpstr>'DM 223_2023'!Impiego_mezzo__1_URBANO_0_EXTRAURBANO</vt:lpstr>
      <vt:lpstr>'DM 223_2024'!Impiego_mezzo__1_URBANO_0_EXTRAURBANO</vt:lpstr>
      <vt:lpstr>'DM 223_2024 bis'!Impiego_mezzo__1_URBANO_0_EXTRAURBANO</vt:lpstr>
      <vt:lpstr>'DM 223_2025'!Impiego_mezzo__1_URBANO_0_EXTRAURBANO</vt:lpstr>
      <vt:lpstr>'DM 223_2026'!Impiego_mezzo__1_URBANO_0_EXTRAURBANO</vt:lpstr>
      <vt:lpstr>'DM 223_2027'!Impiego_mezzo__1_URBANO_0_EXTRAURBANO</vt:lpstr>
      <vt:lpstr>'DM 223_2028'!Impiego_mezzo__1_URBANO_0_EXTRAURBANO</vt:lpstr>
      <vt:lpstr>'DM 256_2023'!Impiego_mezzo__1_URBANO_0_EXTRAURBANO</vt:lpstr>
      <vt:lpstr>'DM 256_2024'!Impiego_mezzo__1_URBANO_0_EXTRAURBANO</vt:lpstr>
      <vt:lpstr>'DM 256_2025'!Impiego_mezzo__1_URBANO_0_EXTRAURBANO</vt:lpstr>
      <vt:lpstr>'DM 256_2026'!Impiego_mezzo__1_URBANO_0_EXTRAURBANO</vt:lpstr>
      <vt:lpstr>'DM 315_2022'!Impiego_mezzo__1_URBANO_0_EXTRAURBANO</vt:lpstr>
      <vt:lpstr>'DM 315_2023'!Impiego_mezzo__1_URBANO_0_EXTRAURBANO</vt:lpstr>
      <vt:lpstr>'DM 315_2024'!Impiego_mezzo__1_URBANO_0_EXTRAURBANO</vt:lpstr>
      <vt:lpstr>'DM 315_2025'!Impiego_mezzo__1_URBANO_0_EXTRAURBANO</vt:lpstr>
      <vt:lpstr>'DM 315_2026'!Impiego_mezzo__1_URBANO_0_EXTRAURBANO</vt:lpstr>
      <vt:lpstr>'DM 81_2019'!Impiego_mezzo__1_URBANO_0_EXTRAURBANO</vt:lpstr>
      <vt:lpstr>'DM 81_2020'!Impiego_mezzo__1_URBANO_0_EXTRAURBANO</vt:lpstr>
      <vt:lpstr>'DM 81_2021'!Impiego_mezzo__1_URBANO_0_EXTRAURBANO</vt:lpstr>
      <vt:lpstr>'DM 81_2022'!Impiego_mezzo__1_URBANO_0_EXTRAURBANO</vt:lpstr>
      <vt:lpstr>'DM 81_2023'!Impiego_mezzo__1_URBANO_0_EXTRAURBANO</vt:lpstr>
      <vt:lpstr>'DM 81_2024'!Impiego_mezzo__1_URBANO_0_EXTRAURBANO</vt:lpstr>
      <vt:lpstr>'DM 81_2025'!Impiego_mezzo__1_URBANO_0_EXTRAURBANO</vt:lpstr>
      <vt:lpstr>'DM 81_2026'!Impiego_mezzo__1_URBANO_0_EXTRAURBANO</vt:lpstr>
      <vt:lpstr>'DM 81_2027'!Impiego_mezzo__1_URBANO_0_EXTRAURBANO</vt:lpstr>
      <vt:lpstr>'DM 81_2028'!Impiego_mezzo__1_URBANO_0_EXTRAURBANO</vt:lpstr>
      <vt:lpstr>'PR FESR 21-27_autobus_2025'!Impiego_mezzo__1_URBANO_0_EXTRAURBANO</vt:lpstr>
      <vt:lpstr>'PR FESR 21-27_autobus_2026'!Impiego_mezzo__1_URBANO_0_EXTRAURBANO</vt:lpstr>
      <vt:lpstr>'PR FESR 21-27_autobus_2027'!Impiego_mezzo__1_URBANO_0_EXTRAURBANO</vt:lpstr>
      <vt:lpstr>'PR FESR 21-27_infrastr_2025'!Impiego_mezzo__1_URBANO_0_EXTRAURBANO</vt:lpstr>
      <vt:lpstr>'PR FESR 21-27_infrastr_2026'!Impiego_mezzo__1_URBANO_0_EXTRAURBANO</vt:lpstr>
      <vt:lpstr>'PR FESR 21-27_infrastr_2027'!Impiego_mezzo__1_URBANO_0_EXTRAURBANO</vt:lpstr>
      <vt:lpstr>Impiego_mezzo__1_URBANO_0_EXTRAURBANO</vt:lpstr>
      <vt:lpstr>'DM 223_2019'!PERCCONTRIB</vt:lpstr>
      <vt:lpstr>'DM 223_2020'!PERCCONTRIB</vt:lpstr>
      <vt:lpstr>'DM 223_2021'!PERCCONTRIB</vt:lpstr>
      <vt:lpstr>'DM 223_2022'!PERCCONTRIB</vt:lpstr>
      <vt:lpstr>'DM 223_2023'!PERCCONTRIB</vt:lpstr>
      <vt:lpstr>'DM 223_2024'!PERCCONTRIB</vt:lpstr>
      <vt:lpstr>'DM 223_2024 bis'!PERCCONTRIB</vt:lpstr>
      <vt:lpstr>'DM 223_2025'!PERCCONTRIB</vt:lpstr>
      <vt:lpstr>'DM 223_2026'!PERCCONTRIB</vt:lpstr>
      <vt:lpstr>'DM 223_2027'!PERCCONTRIB</vt:lpstr>
      <vt:lpstr>'DM 223_2028'!PERCCONTRIB</vt:lpstr>
      <vt:lpstr>'DM 256_2023'!PERCCONTRIB</vt:lpstr>
      <vt:lpstr>'DM 256_2024'!PERCCONTRIB</vt:lpstr>
      <vt:lpstr>'DM 256_2025'!PERCCONTRIB</vt:lpstr>
      <vt:lpstr>'DM 256_2026'!PERCCONTRIB</vt:lpstr>
      <vt:lpstr>'DM 315_2022'!PERCCONTRIB</vt:lpstr>
      <vt:lpstr>'DM 315_2023'!PERCCONTRIB</vt:lpstr>
      <vt:lpstr>'DM 315_2024'!PERCCONTRIB</vt:lpstr>
      <vt:lpstr>'DM 315_2025'!PERCCONTRIB</vt:lpstr>
      <vt:lpstr>'DM 315_2026'!PERCCONTRIB</vt:lpstr>
      <vt:lpstr>'DM 81_2019'!PERCCONTRIB</vt:lpstr>
      <vt:lpstr>'DM 81_2020'!PERCCONTRIB</vt:lpstr>
      <vt:lpstr>'DM 81_2021'!PERCCONTRIB</vt:lpstr>
      <vt:lpstr>'DM 81_2022'!PERCCONTRIB</vt:lpstr>
      <vt:lpstr>'DM 81_2023'!PERCCONTRIB</vt:lpstr>
      <vt:lpstr>'DM 81_2024'!PERCCONTRIB</vt:lpstr>
      <vt:lpstr>'DM 81_2025'!PERCCONTRIB</vt:lpstr>
      <vt:lpstr>'DM 81_2026'!PERCCONTRIB</vt:lpstr>
      <vt:lpstr>'DM 81_2027'!PERCCONTRIB</vt:lpstr>
      <vt:lpstr>'DM 81_2028'!PERCCONTRIB</vt:lpstr>
      <vt:lpstr>'PR FESR 21-27_autobus_2025'!PERCCONTRIB</vt:lpstr>
      <vt:lpstr>'PR FESR 21-27_autobus_2026'!PERCCONTRIB</vt:lpstr>
      <vt:lpstr>'PR FESR 21-27_autobus_2027'!PERCCONTRIB</vt:lpstr>
      <vt:lpstr>'PR FESR 21-27_infrastr_2025'!PERCCONTRIB</vt:lpstr>
      <vt:lpstr>'PR FESR 21-27_infrastr_2026'!PERCCONTRIB</vt:lpstr>
      <vt:lpstr>'PR FESR 21-27_infrastr_2027'!PERCCONTRIB</vt:lpstr>
      <vt:lpstr>PERCCONTRIB</vt:lpstr>
      <vt:lpstr>'DM 223_2019'!TOTIMP</vt:lpstr>
      <vt:lpstr>'DM 223_2020'!TOTIMP</vt:lpstr>
      <vt:lpstr>'DM 223_2021'!TOTIMP</vt:lpstr>
      <vt:lpstr>'DM 223_2022'!TOTIMP</vt:lpstr>
      <vt:lpstr>'DM 223_2023'!TOTIMP</vt:lpstr>
      <vt:lpstr>'DM 223_2024'!TOTIMP</vt:lpstr>
      <vt:lpstr>'DM 223_2024 bis'!TOTIMP</vt:lpstr>
      <vt:lpstr>'DM 223_2025'!TOTIMP</vt:lpstr>
      <vt:lpstr>'DM 223_2026'!TOTIMP</vt:lpstr>
      <vt:lpstr>'DM 223_2027'!TOTIMP</vt:lpstr>
      <vt:lpstr>'DM 223_2028'!TOTIMP</vt:lpstr>
      <vt:lpstr>'DM 256_2023'!TOTIMP</vt:lpstr>
      <vt:lpstr>'DM 256_2024'!TOTIMP</vt:lpstr>
      <vt:lpstr>'DM 256_2025'!TOTIMP</vt:lpstr>
      <vt:lpstr>'DM 256_2026'!TOTIMP</vt:lpstr>
      <vt:lpstr>'DM 315_2022'!TOTIMP</vt:lpstr>
      <vt:lpstr>'DM 315_2023'!TOTIMP</vt:lpstr>
      <vt:lpstr>'DM 315_2024'!TOTIMP</vt:lpstr>
      <vt:lpstr>'DM 315_2025'!TOTIMP</vt:lpstr>
      <vt:lpstr>'DM 315_2026'!TOTIMP</vt:lpstr>
      <vt:lpstr>'DM 81_2019'!TOTIMP</vt:lpstr>
      <vt:lpstr>'DM 81_2020'!TOTIMP</vt:lpstr>
      <vt:lpstr>'DM 81_2021'!TOTIMP</vt:lpstr>
      <vt:lpstr>'DM 81_2022'!TOTIMP</vt:lpstr>
      <vt:lpstr>'DM 81_2023'!TOTIMP</vt:lpstr>
      <vt:lpstr>'DM 81_2024'!TOTIMP</vt:lpstr>
      <vt:lpstr>'DM 81_2025'!TOTIMP</vt:lpstr>
      <vt:lpstr>'DM 81_2026'!TOTIMP</vt:lpstr>
      <vt:lpstr>'DM 81_2027'!TOTIMP</vt:lpstr>
      <vt:lpstr>'DM 81_2028'!TOTIMP</vt:lpstr>
      <vt:lpstr>'PR FESR 21-27_autobus_2025'!TOTIMP</vt:lpstr>
      <vt:lpstr>'PR FESR 21-27_autobus_2026'!TOTIMP</vt:lpstr>
      <vt:lpstr>'PR FESR 21-27_autobus_2027'!TOTIMP</vt:lpstr>
      <vt:lpstr>'PR FESR 21-27_infrastr_2025'!TOTIMP</vt:lpstr>
      <vt:lpstr>'PR FESR 21-27_infrastr_2026'!TOTIMP</vt:lpstr>
      <vt:lpstr>'PR FESR 21-27_infrastr_2027'!TOTIMP</vt:lpstr>
      <vt:lpstr>TOTIMP</vt:lpstr>
      <vt:lpstr>'DM 223_2019'!TOTORGAN</vt:lpstr>
      <vt:lpstr>'DM 223_2020'!TOTORGAN</vt:lpstr>
      <vt:lpstr>'DM 223_2021'!TOTORGAN</vt:lpstr>
      <vt:lpstr>'DM 223_2022'!TOTORGAN</vt:lpstr>
      <vt:lpstr>'DM 223_2023'!TOTORGAN</vt:lpstr>
      <vt:lpstr>'DM 223_2024'!TOTORGAN</vt:lpstr>
      <vt:lpstr>'DM 223_2024 bis'!TOTORGAN</vt:lpstr>
      <vt:lpstr>'DM 223_2025'!TOTORGAN</vt:lpstr>
      <vt:lpstr>'DM 223_2026'!TOTORGAN</vt:lpstr>
      <vt:lpstr>'DM 223_2027'!TOTORGAN</vt:lpstr>
      <vt:lpstr>'DM 223_2028'!TOTORGAN</vt:lpstr>
      <vt:lpstr>'DM 256_2023'!TOTORGAN</vt:lpstr>
      <vt:lpstr>'DM 256_2024'!TOTORGAN</vt:lpstr>
      <vt:lpstr>'DM 256_2025'!TOTORGAN</vt:lpstr>
      <vt:lpstr>'DM 256_2026'!TOTORGAN</vt:lpstr>
      <vt:lpstr>'DM 315_2022'!TOTORGAN</vt:lpstr>
      <vt:lpstr>'DM 315_2023'!TOTORGAN</vt:lpstr>
      <vt:lpstr>'DM 315_2024'!TOTORGAN</vt:lpstr>
      <vt:lpstr>'DM 315_2025'!TOTORGAN</vt:lpstr>
      <vt:lpstr>'DM 315_2026'!TOTORGAN</vt:lpstr>
      <vt:lpstr>'DM 81_2019'!TOTORGAN</vt:lpstr>
      <vt:lpstr>'DM 81_2020'!TOTORGAN</vt:lpstr>
      <vt:lpstr>'DM 81_2021'!TOTORGAN</vt:lpstr>
      <vt:lpstr>'DM 81_2022'!TOTORGAN</vt:lpstr>
      <vt:lpstr>'DM 81_2023'!TOTORGAN</vt:lpstr>
      <vt:lpstr>'DM 81_2024'!TOTORGAN</vt:lpstr>
      <vt:lpstr>'DM 81_2025'!TOTORGAN</vt:lpstr>
      <vt:lpstr>'DM 81_2026'!TOTORGAN</vt:lpstr>
      <vt:lpstr>'DM 81_2027'!TOTORGAN</vt:lpstr>
      <vt:lpstr>'DM 81_2028'!TOTORGAN</vt:lpstr>
      <vt:lpstr>'PR FESR 21-27_autobus_2025'!TOTORGAN</vt:lpstr>
      <vt:lpstr>'PR FESR 21-27_autobus_2026'!TOTORGAN</vt:lpstr>
      <vt:lpstr>'PR FESR 21-27_autobus_2027'!TOTORGAN</vt:lpstr>
      <vt:lpstr>'PR FESR 21-27_infrastr_2025'!TOTORGAN</vt:lpstr>
      <vt:lpstr>'PR FESR 21-27_infrastr_2026'!TOTORGAN</vt:lpstr>
      <vt:lpstr>'PR FESR 21-27_infrastr_2027'!TOTORGAN</vt:lpstr>
      <vt:lpstr>TOTORGAN</vt:lpstr>
      <vt:lpstr>'DM 223_2019'!TOTRINNOVI</vt:lpstr>
      <vt:lpstr>'DM 223_2020'!TOTRINNOVI</vt:lpstr>
      <vt:lpstr>'DM 223_2021'!TOTRINNOVI</vt:lpstr>
      <vt:lpstr>'DM 223_2022'!TOTRINNOVI</vt:lpstr>
      <vt:lpstr>'DM 223_2023'!TOTRINNOVI</vt:lpstr>
      <vt:lpstr>'DM 223_2024'!TOTRINNOVI</vt:lpstr>
      <vt:lpstr>'DM 223_2024 bis'!TOTRINNOVI</vt:lpstr>
      <vt:lpstr>'DM 223_2025'!TOTRINNOVI</vt:lpstr>
      <vt:lpstr>'DM 223_2026'!TOTRINNOVI</vt:lpstr>
      <vt:lpstr>'DM 223_2027'!TOTRINNOVI</vt:lpstr>
      <vt:lpstr>'DM 223_2028'!TOTRINNOVI</vt:lpstr>
      <vt:lpstr>'DM 256_2023'!TOTRINNOVI</vt:lpstr>
      <vt:lpstr>'DM 256_2024'!TOTRINNOVI</vt:lpstr>
      <vt:lpstr>'DM 256_2025'!TOTRINNOVI</vt:lpstr>
      <vt:lpstr>'DM 256_2026'!TOTRINNOVI</vt:lpstr>
      <vt:lpstr>'DM 315_2022'!TOTRINNOVI</vt:lpstr>
      <vt:lpstr>'DM 315_2023'!TOTRINNOVI</vt:lpstr>
      <vt:lpstr>'DM 315_2024'!TOTRINNOVI</vt:lpstr>
      <vt:lpstr>'DM 315_2025'!TOTRINNOVI</vt:lpstr>
      <vt:lpstr>'DM 315_2026'!TOTRINNOVI</vt:lpstr>
      <vt:lpstr>'DM 81_2019'!TOTRINNOVI</vt:lpstr>
      <vt:lpstr>'DM 81_2020'!TOTRINNOVI</vt:lpstr>
      <vt:lpstr>'DM 81_2021'!TOTRINNOVI</vt:lpstr>
      <vt:lpstr>'DM 81_2022'!TOTRINNOVI</vt:lpstr>
      <vt:lpstr>'DM 81_2023'!TOTRINNOVI</vt:lpstr>
      <vt:lpstr>'DM 81_2024'!TOTRINNOVI</vt:lpstr>
      <vt:lpstr>'DM 81_2025'!TOTRINNOVI</vt:lpstr>
      <vt:lpstr>'DM 81_2026'!TOTRINNOVI</vt:lpstr>
      <vt:lpstr>'DM 81_2027'!TOTRINNOVI</vt:lpstr>
      <vt:lpstr>'DM 81_2028'!TOTRINNOVI</vt:lpstr>
      <vt:lpstr>'PR FESR 21-27_autobus_2025'!TOTRINNOVI</vt:lpstr>
      <vt:lpstr>'PR FESR 21-27_autobus_2026'!TOTRINNOVI</vt:lpstr>
      <vt:lpstr>'PR FESR 21-27_autobus_2027'!TOTRINNOVI</vt:lpstr>
      <vt:lpstr>'PR FESR 21-27_infrastr_2025'!TOTRINNOVI</vt:lpstr>
      <vt:lpstr>'PR FESR 21-27_infrastr_2026'!TOTRINNOVI</vt:lpstr>
      <vt:lpstr>'PR FESR 21-27_infrastr_2027'!TOTRINNOVI</vt:lpstr>
      <vt:lpstr>TOTRINNOVI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versione del 19 novembre 2025</dc:title>
  <dc:creator>Emanuela Ausili</dc:creator>
  <cp:lastModifiedBy>Diego Baglieri</cp:lastModifiedBy>
  <cp:lastPrinted>2024-07-25T12:42:52Z</cp:lastPrinted>
  <dcterms:created xsi:type="dcterms:W3CDTF">2017-02-20T11:13:11Z</dcterms:created>
  <dcterms:modified xsi:type="dcterms:W3CDTF">2025-11-19T09:47:06Z</dcterms:modified>
</cp:coreProperties>
</file>